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083dced46822c55/Documents/Mes sites Web/OLD_WEBSITE_LBMA/stat/"/>
    </mc:Choice>
  </mc:AlternateContent>
  <xr:revisionPtr revIDLastSave="131" documentId="8_{803BF8B3-B995-40B1-878A-880AAD49425D}" xr6:coauthVersionLast="47" xr6:coauthVersionMax="47" xr10:uidLastSave="{138FD920-42CE-4E4B-A77F-778337F8D14B}"/>
  <bookViews>
    <workbookView showSheetTabs="0" xWindow="-110" yWindow="-110" windowWidth="24220" windowHeight="15500" tabRatio="933" activeTab="1" xr2:uid="{00000000-000D-0000-FFFF-FFFF00000000}"/>
  </bookViews>
  <sheets>
    <sheet name="LANCEURS" sheetId="43" r:id="rId1"/>
    <sheet name="STATISTIQUE INDIVIDUEL" sheetId="42" r:id="rId2"/>
    <sheet name="L-2030" sheetId="71" r:id="rId3"/>
    <sheet name="L-2029" sheetId="70" r:id="rId4"/>
    <sheet name="L-2028" sheetId="69" r:id="rId5"/>
    <sheet name="L-2027" sheetId="68" r:id="rId6"/>
    <sheet name="L-2026" sheetId="67" r:id="rId7"/>
    <sheet name="L-2025" sheetId="66" r:id="rId8"/>
    <sheet name="L-2024" sheetId="65" r:id="rId9"/>
    <sheet name="L-2023" sheetId="64" r:id="rId10"/>
    <sheet name="L-2022" sheetId="63" r:id="rId11"/>
    <sheet name="L-2021" sheetId="62" r:id="rId12"/>
    <sheet name="L-2020" sheetId="61" r:id="rId13"/>
    <sheet name="L-2019" sheetId="60" r:id="rId14"/>
    <sheet name="L-2018" sheetId="59" r:id="rId15"/>
    <sheet name="L-2017" sheetId="58" r:id="rId16"/>
    <sheet name="L-2016" sheetId="57" r:id="rId17"/>
    <sheet name="L-2015" sheetId="56" r:id="rId18"/>
    <sheet name="L-2014" sheetId="55" r:id="rId19"/>
    <sheet name="L-2013" sheetId="54" r:id="rId20"/>
    <sheet name="L-2012" sheetId="53" r:id="rId21"/>
    <sheet name="L-2011" sheetId="52" r:id="rId22"/>
    <sheet name="L-2010" sheetId="51" r:id="rId23"/>
    <sheet name="L-2009" sheetId="48" r:id="rId24"/>
    <sheet name="L-2008" sheetId="49" r:id="rId25"/>
    <sheet name="L-2007" sheetId="47" r:id="rId26"/>
    <sheet name="L-2006" sheetId="46" r:id="rId27"/>
    <sheet name="L-2005" sheetId="44" r:id="rId28"/>
    <sheet name="L-2004" sheetId="35" r:id="rId29"/>
    <sheet name="L-2003" sheetId="36" r:id="rId30"/>
    <sheet name="L-2002" sheetId="37" r:id="rId31"/>
    <sheet name="L-2001" sheetId="38" r:id="rId32"/>
    <sheet name="L-2000" sheetId="39" r:id="rId33"/>
    <sheet name="L-1999" sheetId="2" r:id="rId34"/>
    <sheet name="L-1998" sheetId="6" r:id="rId35"/>
    <sheet name="L-1997" sheetId="9" r:id="rId36"/>
    <sheet name="L-1996" sheetId="12" r:id="rId37"/>
    <sheet name="L-1995" sheetId="15" r:id="rId38"/>
    <sheet name="L-1994" sheetId="18" r:id="rId39"/>
    <sheet name="L-1993" sheetId="21" r:id="rId40"/>
    <sheet name="L-1992" sheetId="24" r:id="rId41"/>
    <sheet name="L-1991" sheetId="27" r:id="rId42"/>
    <sheet name="L-1990" sheetId="30" r:id="rId43"/>
    <sheet name="L-1989" sheetId="33" r:id="rId44"/>
    <sheet name="L-1988" sheetId="40" r:id="rId45"/>
    <sheet name="L-1976-1987" sheetId="41" r:id="rId46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4" i="65" l="1"/>
  <c r="Q23" i="65"/>
  <c r="Q22" i="65"/>
  <c r="Q21" i="65"/>
  <c r="Q20" i="65"/>
  <c r="Q19" i="65"/>
  <c r="Q18" i="65"/>
  <c r="Q17" i="65"/>
  <c r="Q16" i="65"/>
  <c r="Q15" i="65"/>
  <c r="Q14" i="65"/>
  <c r="Q13" i="65"/>
  <c r="Q11" i="65"/>
  <c r="Q10" i="65"/>
  <c r="Q9" i="65"/>
  <c r="Q8" i="65"/>
  <c r="Q7" i="65"/>
  <c r="Q6" i="65"/>
  <c r="Q24" i="64"/>
  <c r="Q23" i="64"/>
  <c r="Q22" i="64"/>
  <c r="Q21" i="64"/>
  <c r="Q20" i="64"/>
  <c r="Q19" i="64"/>
  <c r="Q18" i="64"/>
  <c r="Q17" i="64"/>
  <c r="Q16" i="64"/>
  <c r="Q15" i="64"/>
  <c r="Q14" i="64"/>
  <c r="Q13" i="64"/>
  <c r="Q11" i="64"/>
  <c r="Q10" i="64"/>
  <c r="Q9" i="64"/>
  <c r="Q8" i="64"/>
  <c r="Q7" i="64"/>
  <c r="Q6" i="64"/>
  <c r="Q21" i="63"/>
  <c r="Q20" i="63"/>
  <c r="Q19" i="63"/>
  <c r="Q18" i="63"/>
  <c r="Q17" i="63"/>
  <c r="Q16" i="63"/>
  <c r="Q15" i="63"/>
  <c r="Q14" i="63"/>
  <c r="Q13" i="63"/>
  <c r="Q11" i="63"/>
  <c r="Q10" i="63"/>
  <c r="Q9" i="63"/>
  <c r="Q8" i="63"/>
  <c r="Q7" i="63"/>
  <c r="Q6" i="63"/>
  <c r="Q20" i="62"/>
  <c r="Q19" i="62"/>
  <c r="Q18" i="62"/>
  <c r="Q17" i="62"/>
  <c r="Q16" i="62"/>
  <c r="Q15" i="62"/>
  <c r="Q14" i="62"/>
  <c r="Q13" i="62"/>
  <c r="Q11" i="62"/>
  <c r="Q10" i="62"/>
  <c r="Q9" i="62"/>
  <c r="Q8" i="62"/>
  <c r="Q7" i="62"/>
  <c r="Q6" i="62"/>
  <c r="Q22" i="66"/>
  <c r="Q21" i="66"/>
  <c r="Q20" i="66"/>
  <c r="Q19" i="66"/>
  <c r="Q18" i="66"/>
  <c r="Q17" i="66"/>
  <c r="Q16" i="66"/>
  <c r="Q15" i="66"/>
  <c r="Q14" i="66"/>
  <c r="Q13" i="66"/>
  <c r="Q11" i="66"/>
  <c r="Q10" i="66"/>
  <c r="Q9" i="66"/>
  <c r="Q8" i="66"/>
  <c r="Q7" i="66"/>
  <c r="Q6" i="66"/>
  <c r="Q21" i="61" l="1"/>
  <c r="Q20" i="61"/>
  <c r="Q19" i="61"/>
  <c r="Q18" i="61"/>
  <c r="Q17" i="61"/>
  <c r="Q16" i="61"/>
  <c r="Q15" i="61"/>
  <c r="Q14" i="61"/>
  <c r="Q13" i="61"/>
  <c r="Q11" i="61"/>
  <c r="Q10" i="61"/>
  <c r="Q9" i="61"/>
  <c r="Q8" i="61"/>
  <c r="Q7" i="61"/>
  <c r="I6" i="61"/>
  <c r="Q6" i="61" s="1"/>
  <c r="A4" i="71"/>
  <c r="Q14" i="59"/>
  <c r="Q20" i="57" l="1"/>
  <c r="Q19" i="57"/>
  <c r="Q18" i="57"/>
  <c r="Q17" i="57"/>
  <c r="Q16" i="57"/>
  <c r="Q15" i="57"/>
  <c r="Q14" i="57"/>
  <c r="Q13" i="57"/>
  <c r="Q11" i="57"/>
  <c r="Q10" i="57"/>
  <c r="Q9" i="57"/>
  <c r="Q8" i="57"/>
  <c r="Q6" i="57"/>
  <c r="Q7" i="57"/>
  <c r="Q20" i="55"/>
  <c r="Q19" i="55"/>
  <c r="Q18" i="55"/>
  <c r="Q17" i="55"/>
  <c r="Q16" i="55"/>
  <c r="Q15" i="55"/>
  <c r="Q14" i="55"/>
  <c r="Q12" i="55"/>
  <c r="Q11" i="55"/>
  <c r="Q10" i="55"/>
  <c r="Q9" i="55"/>
  <c r="Q8" i="55"/>
  <c r="Q7" i="55"/>
  <c r="Q21" i="56"/>
  <c r="Q20" i="56"/>
  <c r="Q19" i="56"/>
  <c r="Q18" i="56"/>
  <c r="Q17" i="56"/>
  <c r="Q16" i="56"/>
  <c r="Q15" i="56"/>
  <c r="Q14" i="56"/>
  <c r="Q12" i="56"/>
  <c r="Q11" i="56"/>
  <c r="Q10" i="56"/>
  <c r="Q9" i="56"/>
  <c r="Q8" i="56"/>
  <c r="Q7" i="56"/>
  <c r="Q22" i="60" l="1"/>
  <c r="Q21" i="60"/>
  <c r="Q20" i="60"/>
  <c r="Q19" i="60"/>
  <c r="Q18" i="60"/>
  <c r="Q17" i="60"/>
  <c r="Q16" i="60"/>
  <c r="Q15" i="60"/>
  <c r="Q14" i="60"/>
  <c r="Q11" i="60"/>
  <c r="Q10" i="60"/>
  <c r="Q9" i="60"/>
  <c r="Q8" i="60"/>
  <c r="Q7" i="60"/>
  <c r="Q13" i="60"/>
  <c r="Q6" i="60"/>
  <c r="Q18" i="59"/>
  <c r="Q17" i="59"/>
  <c r="Q16" i="59"/>
  <c r="Q15" i="59"/>
  <c r="Q10" i="59"/>
  <c r="Q8" i="59"/>
  <c r="Q6" i="59"/>
  <c r="Q7" i="59"/>
  <c r="Q11" i="59"/>
  <c r="Q9" i="59"/>
  <c r="Q11" i="58"/>
  <c r="Q10" i="58"/>
  <c r="Q9" i="58"/>
  <c r="Q8" i="58"/>
  <c r="Q7" i="58"/>
  <c r="Q6" i="58"/>
  <c r="E7" i="42" l="1"/>
  <c r="A7" i="46"/>
  <c r="A25" i="46"/>
  <c r="A24" i="46"/>
  <c r="A23" i="46"/>
  <c r="A22" i="46"/>
  <c r="A21" i="46"/>
  <c r="A20" i="46"/>
  <c r="A19" i="46"/>
  <c r="A18" i="46"/>
  <c r="A17" i="46"/>
  <c r="A16" i="46"/>
  <c r="A15" i="46"/>
  <c r="A14" i="46"/>
  <c r="A13" i="46"/>
  <c r="A11" i="46"/>
  <c r="A10" i="46"/>
  <c r="A9" i="46"/>
  <c r="A8" i="46"/>
  <c r="A6" i="46"/>
  <c r="A8" i="44"/>
  <c r="A25" i="39"/>
  <c r="A19" i="38"/>
  <c r="A18" i="37"/>
  <c r="A17" i="36"/>
  <c r="A6" i="35"/>
  <c r="A6" i="44"/>
  <c r="A7" i="44"/>
  <c r="A22" i="2"/>
  <c r="A24" i="6"/>
  <c r="A21" i="44"/>
  <c r="A20" i="44"/>
  <c r="A19" i="44"/>
  <c r="A18" i="44"/>
  <c r="A17" i="44"/>
  <c r="A16" i="44"/>
  <c r="A15" i="44"/>
  <c r="A14" i="44"/>
  <c r="A13" i="44"/>
  <c r="A9" i="44"/>
  <c r="A10" i="44"/>
  <c r="A11" i="44"/>
  <c r="A7" i="41"/>
  <c r="A8" i="41"/>
  <c r="A9" i="41"/>
  <c r="A10" i="41"/>
  <c r="A11" i="41"/>
  <c r="A12" i="41"/>
  <c r="A13" i="41"/>
  <c r="A14" i="41"/>
  <c r="A15" i="41"/>
  <c r="A16" i="41"/>
  <c r="A17" i="41"/>
  <c r="A18" i="41"/>
  <c r="A19" i="41"/>
  <c r="A20" i="41"/>
  <c r="A21" i="41"/>
  <c r="A22" i="41"/>
  <c r="A23" i="41"/>
  <c r="A24" i="41"/>
  <c r="A25" i="41"/>
  <c r="A26" i="41"/>
  <c r="A27" i="41"/>
  <c r="A28" i="41"/>
  <c r="A29" i="41"/>
  <c r="A30" i="41"/>
  <c r="A31" i="41"/>
  <c r="A32" i="41"/>
  <c r="A33" i="41"/>
  <c r="A34" i="41"/>
  <c r="A35" i="41"/>
  <c r="A36" i="41"/>
  <c r="A37" i="41"/>
  <c r="A38" i="41"/>
  <c r="A39" i="41"/>
  <c r="A40" i="41"/>
  <c r="A41" i="41"/>
  <c r="A42" i="41"/>
  <c r="A43" i="41"/>
  <c r="A44" i="41"/>
  <c r="A45" i="41"/>
  <c r="A46" i="41"/>
  <c r="A47" i="41"/>
  <c r="A48" i="41"/>
  <c r="A6" i="41"/>
  <c r="O32" i="41"/>
  <c r="O33" i="41"/>
  <c r="O34" i="41"/>
  <c r="O35" i="41"/>
  <c r="O36" i="41"/>
  <c r="O37" i="41"/>
  <c r="O38" i="41"/>
  <c r="O39" i="41"/>
  <c r="O40" i="41"/>
  <c r="O41" i="41"/>
  <c r="O42" i="41"/>
  <c r="O43" i="41"/>
  <c r="O44" i="41"/>
  <c r="O45" i="41"/>
  <c r="O46" i="41"/>
  <c r="O47" i="41"/>
  <c r="O48" i="41"/>
  <c r="O31" i="41"/>
  <c r="O30" i="41"/>
  <c r="O29" i="41"/>
  <c r="O28" i="41"/>
  <c r="O27" i="41"/>
  <c r="O26" i="41"/>
  <c r="O25" i="41"/>
  <c r="O24" i="41"/>
  <c r="O7" i="41"/>
  <c r="O8" i="41"/>
  <c r="O9" i="41"/>
  <c r="O10" i="41"/>
  <c r="O11" i="41"/>
  <c r="O12" i="41"/>
  <c r="O13" i="41"/>
  <c r="O14" i="41"/>
  <c r="O15" i="41"/>
  <c r="O16" i="41"/>
  <c r="O17" i="41"/>
  <c r="O18" i="41"/>
  <c r="O19" i="41"/>
  <c r="O20" i="41"/>
  <c r="O21" i="41"/>
  <c r="O22" i="41"/>
  <c r="O23" i="41"/>
  <c r="O6" i="41"/>
  <c r="O7" i="40"/>
  <c r="O8" i="40"/>
  <c r="O9" i="40"/>
  <c r="O10" i="40"/>
  <c r="O12" i="40"/>
  <c r="O13" i="40"/>
  <c r="O14" i="40"/>
  <c r="O15" i="40"/>
  <c r="O16" i="40"/>
  <c r="O17" i="40"/>
  <c r="O18" i="40"/>
  <c r="O19" i="40"/>
  <c r="O20" i="40"/>
  <c r="O21" i="40"/>
  <c r="O22" i="40"/>
  <c r="O23" i="40"/>
  <c r="O24" i="40"/>
  <c r="O6" i="40"/>
  <c r="A7" i="40"/>
  <c r="A8" i="40"/>
  <c r="A9" i="40"/>
  <c r="A10" i="40"/>
  <c r="A12" i="40"/>
  <c r="A13" i="40"/>
  <c r="A14" i="40"/>
  <c r="A15" i="40"/>
  <c r="A16" i="40"/>
  <c r="A17" i="40"/>
  <c r="A18" i="40"/>
  <c r="A19" i="40"/>
  <c r="A20" i="40"/>
  <c r="A21" i="40"/>
  <c r="A22" i="40"/>
  <c r="A23" i="40"/>
  <c r="A24" i="40"/>
  <c r="A6" i="40"/>
  <c r="A24" i="33"/>
  <c r="A23" i="33"/>
  <c r="A22" i="33"/>
  <c r="A21" i="33"/>
  <c r="A20" i="33"/>
  <c r="A19" i="33"/>
  <c r="A18" i="33"/>
  <c r="A17" i="33"/>
  <c r="A16" i="33"/>
  <c r="A15" i="33"/>
  <c r="A14" i="33"/>
  <c r="A13" i="33"/>
  <c r="A11" i="33"/>
  <c r="A10" i="33"/>
  <c r="A9" i="33"/>
  <c r="A8" i="33"/>
  <c r="A7" i="33"/>
  <c r="A6" i="33"/>
  <c r="A26" i="30"/>
  <c r="A25" i="30"/>
  <c r="A24" i="30"/>
  <c r="A23" i="30"/>
  <c r="A22" i="30"/>
  <c r="A21" i="30"/>
  <c r="A20" i="30"/>
  <c r="A19" i="30"/>
  <c r="A18" i="30"/>
  <c r="A17" i="30"/>
  <c r="A16" i="30"/>
  <c r="A15" i="30"/>
  <c r="A13" i="30"/>
  <c r="A12" i="30"/>
  <c r="A11" i="30"/>
  <c r="A10" i="30"/>
  <c r="A9" i="30"/>
  <c r="A8" i="30"/>
  <c r="A7" i="30"/>
  <c r="A6" i="30"/>
  <c r="A29" i="27"/>
  <c r="A28" i="27"/>
  <c r="A27" i="27"/>
  <c r="A26" i="27"/>
  <c r="A25" i="27"/>
  <c r="A24" i="27"/>
  <c r="A23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9" i="27"/>
  <c r="A8" i="27"/>
  <c r="A7" i="27"/>
  <c r="A6" i="27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6" i="24"/>
  <c r="A15" i="24"/>
  <c r="A14" i="24"/>
  <c r="A12" i="24"/>
  <c r="A11" i="24"/>
  <c r="A10" i="24"/>
  <c r="A9" i="24"/>
  <c r="A8" i="24"/>
  <c r="A7" i="24"/>
  <c r="A6" i="24"/>
  <c r="A30" i="21"/>
  <c r="A29" i="21"/>
  <c r="A28" i="21"/>
  <c r="A27" i="21"/>
  <c r="A26" i="21"/>
  <c r="A25" i="21"/>
  <c r="A24" i="21"/>
  <c r="A23" i="21"/>
  <c r="A22" i="21"/>
  <c r="A21" i="21"/>
  <c r="A20" i="21"/>
  <c r="A19" i="21"/>
  <c r="A18" i="21"/>
  <c r="A17" i="21"/>
  <c r="A16" i="21"/>
  <c r="A15" i="21"/>
  <c r="A13" i="21"/>
  <c r="A12" i="21"/>
  <c r="A11" i="21"/>
  <c r="A10" i="21"/>
  <c r="A9" i="21"/>
  <c r="A8" i="21"/>
  <c r="A7" i="21"/>
  <c r="A6" i="21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3" i="18"/>
  <c r="A12" i="18"/>
  <c r="A11" i="18"/>
  <c r="A10" i="18"/>
  <c r="A9" i="18"/>
  <c r="A8" i="18"/>
  <c r="A7" i="18"/>
  <c r="A6" i="18"/>
  <c r="O29" i="18"/>
  <c r="O30" i="18"/>
  <c r="O31" i="18"/>
  <c r="O32" i="18"/>
  <c r="O33" i="18"/>
  <c r="O28" i="18"/>
  <c r="O27" i="18"/>
  <c r="O26" i="18"/>
  <c r="O25" i="18"/>
  <c r="O24" i="18"/>
  <c r="O23" i="18"/>
  <c r="O22" i="18"/>
  <c r="O21" i="18"/>
  <c r="O20" i="18"/>
  <c r="O19" i="18"/>
  <c r="O18" i="18"/>
  <c r="O17" i="18"/>
  <c r="O16" i="18"/>
  <c r="O15" i="18"/>
  <c r="O7" i="18"/>
  <c r="O8" i="18"/>
  <c r="O9" i="18"/>
  <c r="O10" i="18"/>
  <c r="O11" i="18"/>
  <c r="O12" i="18"/>
  <c r="O13" i="18"/>
  <c r="O6" i="18"/>
  <c r="A28" i="15"/>
  <c r="A27" i="15"/>
  <c r="A26" i="15"/>
  <c r="A25" i="15"/>
  <c r="A24" i="15"/>
  <c r="A23" i="15"/>
  <c r="A22" i="15"/>
  <c r="A21" i="15"/>
  <c r="A20" i="15"/>
  <c r="A19" i="15"/>
  <c r="A18" i="15"/>
  <c r="A17" i="15"/>
  <c r="A16" i="15"/>
  <c r="A15" i="15"/>
  <c r="A14" i="15"/>
  <c r="A13" i="15"/>
  <c r="A11" i="15"/>
  <c r="A10" i="15"/>
  <c r="A9" i="15"/>
  <c r="A8" i="15"/>
  <c r="A7" i="15"/>
  <c r="A6" i="15"/>
  <c r="A30" i="12"/>
  <c r="A29" i="12"/>
  <c r="A28" i="12"/>
  <c r="A27" i="12"/>
  <c r="A26" i="12"/>
  <c r="A25" i="12"/>
  <c r="A24" i="12"/>
  <c r="A23" i="12"/>
  <c r="A22" i="12"/>
  <c r="A21" i="12"/>
  <c r="A20" i="12"/>
  <c r="A19" i="12"/>
  <c r="A18" i="12"/>
  <c r="A17" i="12"/>
  <c r="A16" i="12"/>
  <c r="A15" i="12"/>
  <c r="A13" i="12"/>
  <c r="A12" i="12"/>
  <c r="A11" i="12"/>
  <c r="A10" i="12"/>
  <c r="A9" i="12"/>
  <c r="A8" i="12"/>
  <c r="A7" i="12"/>
  <c r="A6" i="12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3" i="9"/>
  <c r="A12" i="9"/>
  <c r="A11" i="9"/>
  <c r="A10" i="9"/>
  <c r="A9" i="9"/>
  <c r="A8" i="9"/>
  <c r="A7" i="9"/>
  <c r="A6" i="9"/>
  <c r="A25" i="6"/>
  <c r="A23" i="6"/>
  <c r="A22" i="6"/>
  <c r="A21" i="6"/>
  <c r="A20" i="6"/>
  <c r="A19" i="6"/>
  <c r="A18" i="6"/>
  <c r="A17" i="6"/>
  <c r="A16" i="6"/>
  <c r="A15" i="6"/>
  <c r="A14" i="6"/>
  <c r="A13" i="6"/>
  <c r="A11" i="6"/>
  <c r="A10" i="6"/>
  <c r="A9" i="6"/>
  <c r="A8" i="6"/>
  <c r="A7" i="6"/>
  <c r="A6" i="6"/>
  <c r="A24" i="2"/>
  <c r="A23" i="2"/>
  <c r="A21" i="2"/>
  <c r="A20" i="2"/>
  <c r="A19" i="2"/>
  <c r="A18" i="2"/>
  <c r="A17" i="2"/>
  <c r="A16" i="2"/>
  <c r="A15" i="2"/>
  <c r="A14" i="2"/>
  <c r="A12" i="2"/>
  <c r="A11" i="2"/>
  <c r="A10" i="2"/>
  <c r="A9" i="2"/>
  <c r="A8" i="2"/>
  <c r="A7" i="2"/>
  <c r="A6" i="2"/>
  <c r="O14" i="39"/>
  <c r="O15" i="39"/>
  <c r="O16" i="39"/>
  <c r="O17" i="39"/>
  <c r="O6" i="39"/>
  <c r="O7" i="39"/>
  <c r="O8" i="39"/>
  <c r="O18" i="39"/>
  <c r="O9" i="39"/>
  <c r="O19" i="39"/>
  <c r="O20" i="39"/>
  <c r="O21" i="39"/>
  <c r="O10" i="39"/>
  <c r="O22" i="39"/>
  <c r="O23" i="39"/>
  <c r="O11" i="39"/>
  <c r="O24" i="39"/>
  <c r="O25" i="39"/>
  <c r="O26" i="39"/>
  <c r="O13" i="39"/>
  <c r="A26" i="39"/>
  <c r="A24" i="39"/>
  <c r="A11" i="39"/>
  <c r="A23" i="39"/>
  <c r="A22" i="39"/>
  <c r="A10" i="39"/>
  <c r="A21" i="39"/>
  <c r="A20" i="39"/>
  <c r="A19" i="39"/>
  <c r="A9" i="39"/>
  <c r="A18" i="39"/>
  <c r="A8" i="39"/>
  <c r="A7" i="39"/>
  <c r="A6" i="39"/>
  <c r="A17" i="39"/>
  <c r="A16" i="39"/>
  <c r="A15" i="39"/>
  <c r="A14" i="39"/>
  <c r="A13" i="39"/>
  <c r="A23" i="38"/>
  <c r="A22" i="38"/>
  <c r="A21" i="38"/>
  <c r="A20" i="38"/>
  <c r="A18" i="38"/>
  <c r="A17" i="38"/>
  <c r="A16" i="38"/>
  <c r="A15" i="38"/>
  <c r="A14" i="38"/>
  <c r="A12" i="38"/>
  <c r="A11" i="38"/>
  <c r="A10" i="38"/>
  <c r="A9" i="38"/>
  <c r="A8" i="38"/>
  <c r="A7" i="38"/>
  <c r="A6" i="38"/>
  <c r="A21" i="37"/>
  <c r="A20" i="37"/>
  <c r="A19" i="37"/>
  <c r="A17" i="37"/>
  <c r="A16" i="37"/>
  <c r="A15" i="37"/>
  <c r="A14" i="37"/>
  <c r="A13" i="37"/>
  <c r="A11" i="37"/>
  <c r="A10" i="37"/>
  <c r="A9" i="37"/>
  <c r="A8" i="37"/>
  <c r="A7" i="37"/>
  <c r="A6" i="37"/>
  <c r="A22" i="36"/>
  <c r="A21" i="36"/>
  <c r="A20" i="36"/>
  <c r="A19" i="36"/>
  <c r="A18" i="36"/>
  <c r="A16" i="36"/>
  <c r="A15" i="36"/>
  <c r="A14" i="36"/>
  <c r="A13" i="36"/>
  <c r="A11" i="36"/>
  <c r="A10" i="36"/>
  <c r="A9" i="36"/>
  <c r="A8" i="36"/>
  <c r="A7" i="36"/>
  <c r="A6" i="36"/>
  <c r="A7" i="35"/>
  <c r="A8" i="35"/>
  <c r="A9" i="35"/>
  <c r="A10" i="35"/>
  <c r="A11" i="35"/>
  <c r="A13" i="35"/>
  <c r="A14" i="35"/>
  <c r="A15" i="35"/>
  <c r="A16" i="35"/>
  <c r="A17" i="35"/>
  <c r="A18" i="35"/>
  <c r="A19" i="35"/>
  <c r="A20" i="35"/>
  <c r="A21" i="35"/>
  <c r="O20" i="42" l="1"/>
  <c r="M16" i="42"/>
  <c r="J20" i="42"/>
  <c r="H16" i="42"/>
  <c r="E20" i="42"/>
  <c r="C16" i="42"/>
  <c r="L11" i="42"/>
  <c r="E10" i="42"/>
  <c r="O19" i="42"/>
  <c r="M15" i="42"/>
  <c r="J19" i="42"/>
  <c r="H15" i="42"/>
  <c r="E19" i="42"/>
  <c r="C15" i="42"/>
  <c r="K11" i="42"/>
  <c r="D10" i="42"/>
  <c r="M20" i="42"/>
  <c r="F15" i="42"/>
  <c r="M17" i="42"/>
  <c r="G10" i="42"/>
  <c r="F13" i="42"/>
  <c r="O18" i="42"/>
  <c r="M14" i="42"/>
  <c r="J18" i="42"/>
  <c r="H14" i="42"/>
  <c r="E18" i="42"/>
  <c r="C14" i="42"/>
  <c r="J11" i="42"/>
  <c r="C10" i="42"/>
  <c r="H13" i="42"/>
  <c r="C13" i="42"/>
  <c r="I11" i="42"/>
  <c r="O16" i="42"/>
  <c r="L20" i="42"/>
  <c r="J16" i="42"/>
  <c r="E16" i="42"/>
  <c r="O12" i="42"/>
  <c r="O15" i="42"/>
  <c r="J15" i="42"/>
  <c r="G19" i="42"/>
  <c r="N12" i="42"/>
  <c r="G11" i="42"/>
  <c r="G17" i="42"/>
  <c r="E11" i="42"/>
  <c r="I20" i="42"/>
  <c r="G16" i="42"/>
  <c r="D11" i="42"/>
  <c r="N19" i="42"/>
  <c r="D19" i="42"/>
  <c r="I18" i="42"/>
  <c r="D18" i="42"/>
  <c r="N17" i="42"/>
  <c r="H12" i="42"/>
  <c r="F20" i="42"/>
  <c r="M10" i="42"/>
  <c r="N15" i="42"/>
  <c r="L10" i="42"/>
  <c r="F18" i="42"/>
  <c r="E12" i="42"/>
  <c r="N13" i="42"/>
  <c r="D13" i="42"/>
  <c r="K16" i="42"/>
  <c r="C20" i="42"/>
  <c r="K15" i="42"/>
  <c r="H10" i="42"/>
  <c r="C18" i="42"/>
  <c r="M18" i="42"/>
  <c r="F10" i="42"/>
  <c r="O17" i="42"/>
  <c r="M13" i="42"/>
  <c r="J17" i="42"/>
  <c r="E17" i="42"/>
  <c r="G20" i="42"/>
  <c r="H11" i="42"/>
  <c r="L19" i="42"/>
  <c r="E15" i="42"/>
  <c r="E13" i="42"/>
  <c r="N20" i="42"/>
  <c r="K12" i="42"/>
  <c r="L15" i="42"/>
  <c r="G15" i="42"/>
  <c r="C11" i="42"/>
  <c r="G14" i="42"/>
  <c r="O10" i="42"/>
  <c r="I17" i="42"/>
  <c r="G13" i="42"/>
  <c r="N10" i="42"/>
  <c r="N16" i="42"/>
  <c r="I16" i="42"/>
  <c r="G12" i="42"/>
  <c r="K19" i="42"/>
  <c r="F12" i="42"/>
  <c r="N14" i="42"/>
  <c r="I13" i="42"/>
  <c r="J10" i="42"/>
  <c r="C12" i="42"/>
  <c r="C19" i="42"/>
  <c r="K14" i="42"/>
  <c r="N11" i="42"/>
  <c r="C17" i="42"/>
  <c r="O14" i="42"/>
  <c r="L18" i="42"/>
  <c r="J14" i="42"/>
  <c r="G18" i="42"/>
  <c r="E14" i="42"/>
  <c r="M12" i="42"/>
  <c r="F11" i="42"/>
  <c r="O13" i="42"/>
  <c r="L17" i="42"/>
  <c r="J13" i="42"/>
  <c r="L12" i="42"/>
  <c r="L16" i="42"/>
  <c r="D20" i="42"/>
  <c r="I19" i="42"/>
  <c r="J12" i="42"/>
  <c r="L14" i="42"/>
  <c r="I12" i="42"/>
  <c r="L13" i="42"/>
  <c r="D17" i="42"/>
  <c r="K20" i="42"/>
  <c r="D16" i="42"/>
  <c r="I15" i="42"/>
  <c r="D15" i="42"/>
  <c r="I14" i="42"/>
  <c r="D14" i="42"/>
  <c r="K17" i="42"/>
  <c r="H20" i="42"/>
  <c r="M19" i="42"/>
  <c r="F14" i="42"/>
  <c r="K13" i="42"/>
  <c r="M11" i="42"/>
  <c r="N18" i="42"/>
  <c r="F19" i="42"/>
  <c r="K18" i="42"/>
  <c r="K10" i="42"/>
  <c r="F17" i="42"/>
  <c r="D12" i="42"/>
  <c r="F16" i="42"/>
  <c r="I10" i="42"/>
  <c r="H19" i="42"/>
  <c r="O11" i="42"/>
  <c r="H18" i="42"/>
  <c r="H17" i="42"/>
  <c r="I25" i="42"/>
  <c r="D22" i="42"/>
  <c r="M22" i="42"/>
  <c r="E22" i="42"/>
  <c r="L22" i="42"/>
  <c r="F22" i="42"/>
  <c r="J22" i="42"/>
  <c r="O22" i="42"/>
  <c r="G22" i="42"/>
  <c r="K22" i="42"/>
  <c r="N22" i="42"/>
  <c r="H22" i="42"/>
  <c r="I22" i="42"/>
  <c r="E30" i="42"/>
  <c r="D40" i="42"/>
  <c r="E32" i="42"/>
  <c r="O25" i="42"/>
  <c r="C30" i="42"/>
  <c r="O32" i="42"/>
  <c r="O31" i="42"/>
  <c r="F33" i="42"/>
  <c r="I27" i="42"/>
  <c r="D25" i="42"/>
  <c r="I26" i="42"/>
  <c r="O30" i="42"/>
  <c r="E25" i="42"/>
  <c r="J33" i="42"/>
  <c r="C31" i="42"/>
  <c r="D28" i="42"/>
  <c r="O29" i="42"/>
  <c r="C26" i="42"/>
  <c r="F30" i="42"/>
  <c r="J29" i="42"/>
  <c r="O44" i="42"/>
  <c r="O45" i="42"/>
  <c r="N51" i="42"/>
  <c r="G57" i="42"/>
  <c r="D35" i="42"/>
  <c r="C28" i="42"/>
  <c r="O28" i="42"/>
  <c r="M26" i="42"/>
  <c r="F28" i="42"/>
  <c r="K29" i="42"/>
  <c r="F32" i="42"/>
  <c r="C33" i="42"/>
  <c r="F31" i="42"/>
  <c r="E29" i="42"/>
  <c r="E31" i="42"/>
  <c r="D29" i="42"/>
  <c r="O48" i="42"/>
  <c r="I57" i="42"/>
  <c r="E28" i="42"/>
  <c r="O27" i="42"/>
  <c r="G24" i="42"/>
  <c r="F27" i="42"/>
  <c r="K28" i="42"/>
  <c r="D33" i="42"/>
  <c r="D32" i="42"/>
  <c r="D31" i="42"/>
  <c r="M50" i="42"/>
  <c r="D27" i="42"/>
  <c r="O26" i="42"/>
  <c r="G27" i="42"/>
  <c r="K27" i="42"/>
  <c r="E27" i="42"/>
  <c r="G26" i="42"/>
  <c r="L33" i="42"/>
  <c r="C29" i="42"/>
  <c r="C27" i="42"/>
  <c r="G25" i="42"/>
  <c r="M25" i="42"/>
  <c r="D30" i="42"/>
  <c r="K48" i="42"/>
  <c r="D26" i="42"/>
  <c r="H32" i="42"/>
  <c r="M24" i="42"/>
  <c r="E33" i="42"/>
  <c r="E26" i="42"/>
  <c r="H31" i="42"/>
  <c r="N32" i="42"/>
  <c r="C32" i="42"/>
  <c r="O33" i="42"/>
  <c r="I28" i="42"/>
  <c r="L31" i="42"/>
  <c r="L30" i="42"/>
  <c r="I23" i="42"/>
  <c r="J21" i="42"/>
  <c r="H23" i="42"/>
  <c r="D23" i="42"/>
  <c r="C22" i="42"/>
  <c r="L23" i="42"/>
  <c r="F23" i="42"/>
  <c r="I21" i="42"/>
  <c r="C21" i="42"/>
  <c r="F21" i="42"/>
  <c r="E21" i="42"/>
  <c r="C23" i="42"/>
  <c r="M23" i="42"/>
  <c r="D21" i="42"/>
  <c r="N23" i="42"/>
  <c r="K23" i="42"/>
  <c r="O23" i="42"/>
  <c r="G23" i="42"/>
  <c r="O21" i="42"/>
  <c r="E23" i="42"/>
  <c r="N21" i="42"/>
  <c r="L21" i="42"/>
  <c r="H24" i="42"/>
  <c r="G21" i="42"/>
  <c r="J23" i="42"/>
  <c r="M21" i="42"/>
  <c r="H21" i="42"/>
  <c r="K21" i="42"/>
  <c r="O36" i="42"/>
  <c r="C37" i="42"/>
  <c r="E44" i="42"/>
  <c r="M49" i="42"/>
  <c r="N43" i="42"/>
  <c r="N47" i="42"/>
  <c r="M48" i="42"/>
  <c r="N50" i="42"/>
  <c r="M52" i="42"/>
  <c r="N34" i="42"/>
  <c r="F29" i="42"/>
  <c r="H33" i="42"/>
  <c r="I24" i="42"/>
  <c r="L32" i="42"/>
  <c r="N29" i="42"/>
  <c r="J57" i="42"/>
  <c r="C45" i="42"/>
  <c r="L39" i="42"/>
  <c r="I41" i="42"/>
  <c r="D47" i="42"/>
  <c r="E49" i="42"/>
  <c r="N24" i="42"/>
  <c r="M41" i="42"/>
  <c r="F50" i="42"/>
  <c r="E37" i="42"/>
  <c r="M40" i="42"/>
  <c r="D41" i="42"/>
  <c r="D24" i="42"/>
  <c r="F26" i="42"/>
  <c r="H30" i="42"/>
  <c r="J28" i="42"/>
  <c r="L29" i="42"/>
  <c r="N46" i="42"/>
  <c r="C52" i="42"/>
  <c r="D37" i="42"/>
  <c r="D48" i="42"/>
  <c r="C48" i="42"/>
  <c r="C38" i="42"/>
  <c r="G33" i="42"/>
  <c r="H29" i="42"/>
  <c r="J27" i="42"/>
  <c r="L28" i="42"/>
  <c r="J43" i="42"/>
  <c r="O49" i="42"/>
  <c r="O43" i="42"/>
  <c r="O52" i="42"/>
  <c r="N35" i="42"/>
  <c r="E24" i="42"/>
  <c r="G32" i="42"/>
  <c r="I33" i="42"/>
  <c r="J26" i="42"/>
  <c r="L26" i="42"/>
  <c r="C25" i="42"/>
  <c r="M45" i="42"/>
  <c r="C36" i="42"/>
  <c r="E39" i="42"/>
  <c r="C42" i="42"/>
  <c r="E51" i="42"/>
  <c r="D36" i="42"/>
  <c r="G29" i="42"/>
  <c r="I32" i="42"/>
  <c r="K33" i="42"/>
  <c r="M33" i="42"/>
  <c r="C24" i="42"/>
  <c r="M37" i="42"/>
  <c r="J47" i="42"/>
  <c r="H57" i="42"/>
  <c r="O24" i="42"/>
  <c r="G28" i="42"/>
  <c r="I29" i="42"/>
  <c r="K32" i="42"/>
  <c r="M27" i="42"/>
  <c r="N31" i="42"/>
  <c r="L27" i="42"/>
  <c r="N30" i="42"/>
  <c r="N28" i="42"/>
  <c r="H28" i="42"/>
  <c r="J32" i="42"/>
  <c r="K26" i="42"/>
  <c r="M32" i="42"/>
  <c r="N27" i="42"/>
  <c r="H27" i="42"/>
  <c r="J31" i="42"/>
  <c r="K25" i="42"/>
  <c r="M29" i="42"/>
  <c r="N26" i="42"/>
  <c r="H26" i="42"/>
  <c r="J30" i="42"/>
  <c r="K24" i="42"/>
  <c r="M28" i="42"/>
  <c r="H51" i="42"/>
  <c r="D57" i="42"/>
  <c r="C57" i="42"/>
  <c r="C41" i="42"/>
  <c r="C51" i="42"/>
  <c r="C35" i="42"/>
  <c r="D43" i="42"/>
  <c r="O42" i="42"/>
  <c r="F45" i="42"/>
  <c r="G51" i="42"/>
  <c r="G39" i="42"/>
  <c r="H45" i="42"/>
  <c r="I51" i="42"/>
  <c r="I39" i="42"/>
  <c r="J45" i="42"/>
  <c r="K51" i="42"/>
  <c r="K39" i="42"/>
  <c r="L45" i="42"/>
  <c r="M51" i="42"/>
  <c r="M39" i="42"/>
  <c r="N45" i="42"/>
  <c r="N33" i="42"/>
  <c r="G45" i="42"/>
  <c r="D49" i="42"/>
  <c r="E45" i="42"/>
  <c r="C43" i="42"/>
  <c r="E57" i="42"/>
  <c r="E52" i="42"/>
  <c r="O41" i="42"/>
  <c r="F44" i="42"/>
  <c r="G50" i="42"/>
  <c r="G38" i="42"/>
  <c r="H44" i="42"/>
  <c r="I50" i="42"/>
  <c r="I38" i="42"/>
  <c r="J44" i="42"/>
  <c r="K50" i="42"/>
  <c r="K38" i="42"/>
  <c r="L44" i="42"/>
  <c r="M38" i="42"/>
  <c r="N44" i="42"/>
  <c r="D45" i="42"/>
  <c r="E41" i="42"/>
  <c r="D50" i="42"/>
  <c r="D52" i="42"/>
  <c r="D51" i="42"/>
  <c r="E42" i="42"/>
  <c r="O40" i="42"/>
  <c r="F43" i="42"/>
  <c r="G49" i="42"/>
  <c r="G37" i="42"/>
  <c r="H43" i="42"/>
  <c r="I49" i="42"/>
  <c r="I37" i="42"/>
  <c r="K49" i="42"/>
  <c r="K37" i="42"/>
  <c r="L43" i="42"/>
  <c r="E48" i="42"/>
  <c r="C34" i="42"/>
  <c r="E47" i="42"/>
  <c r="C47" i="42"/>
  <c r="O51" i="42"/>
  <c r="O39" i="42"/>
  <c r="F42" i="42"/>
  <c r="G48" i="42"/>
  <c r="G36" i="42"/>
  <c r="H42" i="42"/>
  <c r="I48" i="42"/>
  <c r="I36" i="42"/>
  <c r="J42" i="42"/>
  <c r="K36" i="42"/>
  <c r="L42" i="42"/>
  <c r="M36" i="42"/>
  <c r="N42" i="42"/>
  <c r="F51" i="42"/>
  <c r="D39" i="42"/>
  <c r="C49" i="42"/>
  <c r="E38" i="42"/>
  <c r="C39" i="42"/>
  <c r="D34" i="42"/>
  <c r="D42" i="42"/>
  <c r="O50" i="42"/>
  <c r="O38" i="42"/>
  <c r="F41" i="42"/>
  <c r="G47" i="42"/>
  <c r="G35" i="42"/>
  <c r="H41" i="42"/>
  <c r="I47" i="42"/>
  <c r="I35" i="42"/>
  <c r="J41" i="42"/>
  <c r="K47" i="42"/>
  <c r="K35" i="42"/>
  <c r="L41" i="42"/>
  <c r="M47" i="42"/>
  <c r="M35" i="42"/>
  <c r="N41" i="42"/>
  <c r="E36" i="42"/>
  <c r="E46" i="42"/>
  <c r="E43" i="42"/>
  <c r="O37" i="42"/>
  <c r="F52" i="42"/>
  <c r="F40" i="42"/>
  <c r="G46" i="42"/>
  <c r="G34" i="42"/>
  <c r="H52" i="42"/>
  <c r="H40" i="42"/>
  <c r="I46" i="42"/>
  <c r="I34" i="42"/>
  <c r="J52" i="42"/>
  <c r="J40" i="42"/>
  <c r="K46" i="42"/>
  <c r="K34" i="42"/>
  <c r="L52" i="42"/>
  <c r="L40" i="42"/>
  <c r="M46" i="42"/>
  <c r="M34" i="42"/>
  <c r="N52" i="42"/>
  <c r="N40" i="42"/>
  <c r="H39" i="42"/>
  <c r="D44" i="42"/>
  <c r="E50" i="42"/>
  <c r="O47" i="42"/>
  <c r="G44" i="42"/>
  <c r="H50" i="42"/>
  <c r="K44" i="42"/>
  <c r="M44" i="42"/>
  <c r="E35" i="42"/>
  <c r="C50" i="42"/>
  <c r="C40" i="42"/>
  <c r="E40" i="42"/>
  <c r="O46" i="42"/>
  <c r="O34" i="42"/>
  <c r="F49" i="42"/>
  <c r="F37" i="42"/>
  <c r="F25" i="42"/>
  <c r="G43" i="42"/>
  <c r="G31" i="42"/>
  <c r="H49" i="42"/>
  <c r="H37" i="42"/>
  <c r="H25" i="42"/>
  <c r="I43" i="42"/>
  <c r="I31" i="42"/>
  <c r="J49" i="42"/>
  <c r="J37" i="42"/>
  <c r="J25" i="42"/>
  <c r="K43" i="42"/>
  <c r="K31" i="42"/>
  <c r="L49" i="42"/>
  <c r="L37" i="42"/>
  <c r="L25" i="42"/>
  <c r="M43" i="42"/>
  <c r="M31" i="42"/>
  <c r="N49" i="42"/>
  <c r="N37" i="42"/>
  <c r="N25" i="42"/>
  <c r="I45" i="42"/>
  <c r="J51" i="42"/>
  <c r="J39" i="42"/>
  <c r="K45" i="42"/>
  <c r="L51" i="42"/>
  <c r="N39" i="42"/>
  <c r="C44" i="42"/>
  <c r="O35" i="42"/>
  <c r="F38" i="42"/>
  <c r="H38" i="42"/>
  <c r="I44" i="42"/>
  <c r="J50" i="42"/>
  <c r="J38" i="42"/>
  <c r="L50" i="42"/>
  <c r="L38" i="42"/>
  <c r="N38" i="42"/>
  <c r="D38" i="42"/>
  <c r="D46" i="42"/>
  <c r="F48" i="42"/>
  <c r="F36" i="42"/>
  <c r="F24" i="42"/>
  <c r="G42" i="42"/>
  <c r="G30" i="42"/>
  <c r="H48" i="42"/>
  <c r="H36" i="42"/>
  <c r="I42" i="42"/>
  <c r="I30" i="42"/>
  <c r="J48" i="42"/>
  <c r="J36" i="42"/>
  <c r="J24" i="42"/>
  <c r="K42" i="42"/>
  <c r="K30" i="42"/>
  <c r="L48" i="42"/>
  <c r="L36" i="42"/>
  <c r="L24" i="42"/>
  <c r="M42" i="42"/>
  <c r="M30" i="42"/>
  <c r="N48" i="42"/>
  <c r="N36" i="42"/>
  <c r="F39" i="42"/>
  <c r="E34" i="42"/>
  <c r="C46" i="42"/>
  <c r="F47" i="42"/>
  <c r="F35" i="42"/>
  <c r="G41" i="42"/>
  <c r="H47" i="42"/>
  <c r="H35" i="42"/>
  <c r="J35" i="42"/>
  <c r="K41" i="42"/>
  <c r="L47" i="42"/>
  <c r="L35" i="42"/>
  <c r="F46" i="42"/>
  <c r="F34" i="42"/>
  <c r="G52" i="42"/>
  <c r="G40" i="42"/>
  <c r="H46" i="42"/>
  <c r="H34" i="42"/>
  <c r="I52" i="42"/>
  <c r="I40" i="42"/>
  <c r="J46" i="42"/>
  <c r="J34" i="42"/>
  <c r="K52" i="42"/>
  <c r="K40" i="42"/>
  <c r="L46" i="42"/>
  <c r="L34" i="42"/>
  <c r="G54" i="42" l="1"/>
  <c r="H54" i="42"/>
  <c r="L54" i="42"/>
  <c r="G59" i="42" s="1"/>
  <c r="M54" i="42"/>
  <c r="H59" i="42" s="1"/>
  <c r="K54" i="42"/>
  <c r="I54" i="42"/>
  <c r="F54" i="42"/>
  <c r="F59" i="42" s="1"/>
  <c r="N54" i="42"/>
  <c r="J54" i="42"/>
  <c r="F57" i="42"/>
  <c r="O54" i="42" l="1"/>
</calcChain>
</file>

<file path=xl/sharedStrings.xml><?xml version="1.0" encoding="utf-8"?>
<sst xmlns="http://schemas.openxmlformats.org/spreadsheetml/2006/main" count="4116" uniqueCount="546">
  <si>
    <t>PC</t>
  </si>
  <si>
    <t>FA</t>
  </si>
  <si>
    <t>AL</t>
  </si>
  <si>
    <t>GD</t>
  </si>
  <si>
    <t>ÉP</t>
  </si>
  <si>
    <t>HA</t>
  </si>
  <si>
    <t>ÉQ</t>
  </si>
  <si>
    <t>CS</t>
  </si>
  <si>
    <t>CO</t>
  </si>
  <si>
    <t>BB</t>
  </si>
  <si>
    <t>RB</t>
  </si>
  <si>
    <t>64.2</t>
  </si>
  <si>
    <t>NOM DU JOUEUR</t>
  </si>
  <si>
    <t>PL</t>
  </si>
  <si>
    <t>ML</t>
  </si>
  <si>
    <t>V</t>
  </si>
  <si>
    <t>D</t>
  </si>
  <si>
    <t>N</t>
  </si>
  <si>
    <t>MOY.</t>
  </si>
  <si>
    <t>VA</t>
  </si>
  <si>
    <t>A</t>
  </si>
  <si>
    <t>AI</t>
  </si>
  <si>
    <t>31.3</t>
  </si>
  <si>
    <t>0.70</t>
  </si>
  <si>
    <t>0.83</t>
  </si>
  <si>
    <t>135.6</t>
  </si>
  <si>
    <t>1.04</t>
  </si>
  <si>
    <t>49.6</t>
  </si>
  <si>
    <t>1.05</t>
  </si>
  <si>
    <t>1.07</t>
  </si>
  <si>
    <t>1.08</t>
  </si>
  <si>
    <t>1.10</t>
  </si>
  <si>
    <t>1.17</t>
  </si>
  <si>
    <t>139.6</t>
  </si>
  <si>
    <t>1.28</t>
  </si>
  <si>
    <t>29.6</t>
  </si>
  <si>
    <t>1.32</t>
  </si>
  <si>
    <t>126.6</t>
  </si>
  <si>
    <t>1.33</t>
  </si>
  <si>
    <t>16.3</t>
  </si>
  <si>
    <t>1.35</t>
  </si>
  <si>
    <t>1.45</t>
  </si>
  <si>
    <t>100.3</t>
  </si>
  <si>
    <t>1.49</t>
  </si>
  <si>
    <t>96.6</t>
  </si>
  <si>
    <t>71.3</t>
  </si>
  <si>
    <t>1.64</t>
  </si>
  <si>
    <t>4.6</t>
  </si>
  <si>
    <t>1.74</t>
  </si>
  <si>
    <t>1.89</t>
  </si>
  <si>
    <t>1.94</t>
  </si>
  <si>
    <t>2.6</t>
  </si>
  <si>
    <t>2.31</t>
  </si>
  <si>
    <t>6.3</t>
  </si>
  <si>
    <t>2.86</t>
  </si>
  <si>
    <t>3.20</t>
  </si>
  <si>
    <t>N/D</t>
  </si>
  <si>
    <t>FA/AI</t>
  </si>
  <si>
    <t>EQ</t>
  </si>
  <si>
    <t>0,73</t>
  </si>
  <si>
    <t>1,05</t>
  </si>
  <si>
    <t>1,24</t>
  </si>
  <si>
    <t>1,28</t>
  </si>
  <si>
    <t>1,31</t>
  </si>
  <si>
    <t>1,34</t>
  </si>
  <si>
    <t>0,50</t>
  </si>
  <si>
    <t>1,00</t>
  </si>
  <si>
    <t>1,29</t>
  </si>
  <si>
    <t>1,80</t>
  </si>
  <si>
    <t>2,20</t>
  </si>
  <si>
    <t>2,39</t>
  </si>
  <si>
    <t>4,50</t>
  </si>
  <si>
    <t>5,83</t>
  </si>
  <si>
    <t>1,20</t>
  </si>
  <si>
    <t>1,21</t>
  </si>
  <si>
    <t>1,33</t>
  </si>
  <si>
    <t>1,55</t>
  </si>
  <si>
    <t>1,62</t>
  </si>
  <si>
    <t>0,72</t>
  </si>
  <si>
    <t>0,85</t>
  </si>
  <si>
    <t>1,59</t>
  </si>
  <si>
    <t>1,61</t>
  </si>
  <si>
    <t>2,68</t>
  </si>
  <si>
    <t>2,83</t>
  </si>
  <si>
    <t>3,00</t>
  </si>
  <si>
    <t>1,19</t>
  </si>
  <si>
    <t>1,30</t>
  </si>
  <si>
    <t>1,41</t>
  </si>
  <si>
    <t>1,42</t>
  </si>
  <si>
    <t>0,00</t>
  </si>
  <si>
    <t>0,99</t>
  </si>
  <si>
    <t>1,36</t>
  </si>
  <si>
    <t>1,43</t>
  </si>
  <si>
    <t>1,56</t>
  </si>
  <si>
    <t>1,88</t>
  </si>
  <si>
    <t>1,89</t>
  </si>
  <si>
    <t>2,50</t>
  </si>
  <si>
    <t>0,78</t>
  </si>
  <si>
    <t>0,80</t>
  </si>
  <si>
    <t>1,17</t>
  </si>
  <si>
    <t>1,22</t>
  </si>
  <si>
    <t>1,25</t>
  </si>
  <si>
    <t>1,73</t>
  </si>
  <si>
    <t>0,59</t>
  </si>
  <si>
    <t>1,38</t>
  </si>
  <si>
    <t>1,58</t>
  </si>
  <si>
    <t>1,85</t>
  </si>
  <si>
    <t>2,27</t>
  </si>
  <si>
    <t>2,44</t>
  </si>
  <si>
    <t>2,92</t>
  </si>
  <si>
    <t>LIGUE DE BALLE MOLLE AMICALE</t>
  </si>
  <si>
    <t>CHOISIR UN NOM DE JOUEUR</t>
  </si>
  <si>
    <t>Année</t>
  </si>
  <si>
    <t>RANG FINAL</t>
  </si>
  <si>
    <t>BEACON, ALLAN</t>
  </si>
  <si>
    <t>BEAUDOIN, STÉPHANE</t>
  </si>
  <si>
    <t>BLOUIN, PATRICK</t>
  </si>
  <si>
    <t>BLOUIN, PIERRE</t>
  </si>
  <si>
    <t>BLOUIN, STÉPHANE</t>
  </si>
  <si>
    <t>BOGER, ALAIN</t>
  </si>
  <si>
    <t>BOURGEOIS, ÉRIC</t>
  </si>
  <si>
    <t>BRAULT, YVES</t>
  </si>
  <si>
    <t>BRODEUR, MICHEL</t>
  </si>
  <si>
    <t>BROUILLETTE, LUCIEN</t>
  </si>
  <si>
    <t>BUREAU, MICHEL</t>
  </si>
  <si>
    <t>CARON, DANIEL</t>
  </si>
  <si>
    <t>CHARTRAND, YVES</t>
  </si>
  <si>
    <t>CHAUSSÉ, SERGE</t>
  </si>
  <si>
    <t>CROTEAU, FRANÇOIS</t>
  </si>
  <si>
    <t>DANDURAND, ANDRÉ</t>
  </si>
  <si>
    <t>DANDURAND, GILLES</t>
  </si>
  <si>
    <t>DAVID, DANIEL</t>
  </si>
  <si>
    <t>DESJARDINS, ANDRÉ</t>
  </si>
  <si>
    <t>DESLANDES, PIERRE</t>
  </si>
  <si>
    <t>DESLAURIERS, ANDRÉ</t>
  </si>
  <si>
    <t>DINICOLANTONIO, NICK</t>
  </si>
  <si>
    <t>DION, JIMMY-FRANK</t>
  </si>
  <si>
    <t>DUBÉ, NICK</t>
  </si>
  <si>
    <t>DUMONTET, YVES</t>
  </si>
  <si>
    <t>DUPUIS, RICHARD</t>
  </si>
  <si>
    <t>DUTHOY, SYLVAIN</t>
  </si>
  <si>
    <t>FAUBERT, LUC</t>
  </si>
  <si>
    <t>FAUCHER, RENÉ</t>
  </si>
  <si>
    <t>FAVREAU, PASCAL</t>
  </si>
  <si>
    <t>FORBES, MICHEL</t>
  </si>
  <si>
    <t>FORGUES, SYLVAIN</t>
  </si>
  <si>
    <t>GOYETTE, DONALD</t>
  </si>
  <si>
    <t>GUILBAULT, JACQUES</t>
  </si>
  <si>
    <t>ISABELLE, ROBERT</t>
  </si>
  <si>
    <t>LABERGE, STÉPHANE</t>
  </si>
  <si>
    <t>LACHAPELLE, JEAN</t>
  </si>
  <si>
    <t>LAFRENIÈRE, STÉPHANE</t>
  </si>
  <si>
    <t>LAJEUNESSE, JACQUES</t>
  </si>
  <si>
    <t>LARIVIÈRE, MICHEL</t>
  </si>
  <si>
    <t>LÉPINE, CHRISTIAN</t>
  </si>
  <si>
    <t>LÉPINE, JACQUES</t>
  </si>
  <si>
    <t>LÉVESQUE, GILLES</t>
  </si>
  <si>
    <t>MANZO, MIKE</t>
  </si>
  <si>
    <t>MARTIN, PIERRE</t>
  </si>
  <si>
    <t>MÉNARD, FRANÇOIS</t>
  </si>
  <si>
    <t>MÉNARD, JEAN-CLAUDE</t>
  </si>
  <si>
    <t>MISISCHIA, GIANNI</t>
  </si>
  <si>
    <t>MORIN, MARCEL</t>
  </si>
  <si>
    <t>NOLET, ÉRIC</t>
  </si>
  <si>
    <t>PARÉ, PIERRE</t>
  </si>
  <si>
    <t>PLANTE, MICHEL</t>
  </si>
  <si>
    <t>POULIN, RICHARD</t>
  </si>
  <si>
    <t>RICHARD, MAURICE JR</t>
  </si>
  <si>
    <t>ROBITAILLE, RAYMOND</t>
  </si>
  <si>
    <t>ROY, FRANÇOIS</t>
  </si>
  <si>
    <t>ROY, ROBERT</t>
  </si>
  <si>
    <t>SCHILLER, CHRISTIAN</t>
  </si>
  <si>
    <t>SCHILLER, RON</t>
  </si>
  <si>
    <t>SCHILLER, SERGE</t>
  </si>
  <si>
    <t>SCOFIELD, DWAYNE</t>
  </si>
  <si>
    <t>ST-GEORGES, PAUL</t>
  </si>
  <si>
    <t>THIBODEAU, CLAUDE</t>
  </si>
  <si>
    <t>TOURANGEAU, MARC</t>
  </si>
  <si>
    <t>VAN HOUTTE, GÉRARD</t>
  </si>
  <si>
    <t>WILSON, ROBERT</t>
  </si>
  <si>
    <t>Lanceurs</t>
  </si>
  <si>
    <t>B</t>
  </si>
  <si>
    <t>Vézina, Éric</t>
  </si>
  <si>
    <t>Misischia, Gianni</t>
  </si>
  <si>
    <t>Beaudoin, Stéphane</t>
  </si>
  <si>
    <t>Beacon, Allan</t>
  </si>
  <si>
    <t>Poulin, Richard</t>
  </si>
  <si>
    <t>Forbes, Michel</t>
  </si>
  <si>
    <t>Laberge, Stéphane</t>
  </si>
  <si>
    <t>Bourgeois, Éric</t>
  </si>
  <si>
    <t>Schiller, Christian</t>
  </si>
  <si>
    <t>Isabelle, Robert</t>
  </si>
  <si>
    <t>Morin, Marcel</t>
  </si>
  <si>
    <t>Dinicolantonio, Nick</t>
  </si>
  <si>
    <t>Larivière, Michel</t>
  </si>
  <si>
    <t>Lachapelle, Jean</t>
  </si>
  <si>
    <t>Blouin, Patrick</t>
  </si>
  <si>
    <t>Lépine, Jacques</t>
  </si>
  <si>
    <t>Dupuis, Richard</t>
  </si>
  <si>
    <t>Vadeboncoeur, Alex</t>
  </si>
  <si>
    <t>Van Houtte, Gérard</t>
  </si>
  <si>
    <t>Lévesque, Gilles</t>
  </si>
  <si>
    <t>Thibodeau, Claude</t>
  </si>
  <si>
    <t>Cormier, Maurice</t>
  </si>
  <si>
    <t>Dumontet, Yves</t>
  </si>
  <si>
    <t>Wilson, Robert</t>
  </si>
  <si>
    <t>Brodeur, Michel</t>
  </si>
  <si>
    <t>Blouin, Stéphane</t>
  </si>
  <si>
    <t>Schiller, Serge</t>
  </si>
  <si>
    <t>Dandurand, André</t>
  </si>
  <si>
    <t>Soares, Georges</t>
  </si>
  <si>
    <t>Dumontet , Yves</t>
  </si>
  <si>
    <t>Paré, Pierre</t>
  </si>
  <si>
    <t>Blouin, Pierre</t>
  </si>
  <si>
    <t>Lépine, Christian</t>
  </si>
  <si>
    <t>Nolet, Éric</t>
  </si>
  <si>
    <t>Desjardins, André</t>
  </si>
  <si>
    <t>Chartrand, Yves</t>
  </si>
  <si>
    <t>Lajeunesse, Jacques</t>
  </si>
  <si>
    <t>David, Daniel</t>
  </si>
  <si>
    <t>Guilbault, Jacques</t>
  </si>
  <si>
    <t>Roy, François</t>
  </si>
  <si>
    <t>Favreau, Pascal</t>
  </si>
  <si>
    <t>Bureau, Michel</t>
  </si>
  <si>
    <t>Plante, Michel</t>
  </si>
  <si>
    <t>Deslauriers, André</t>
  </si>
  <si>
    <t>Robitaille, Raymond</t>
  </si>
  <si>
    <t>Manzo, Mike</t>
  </si>
  <si>
    <t>Dandurand, Gilles</t>
  </si>
  <si>
    <t>Faubert, Luc</t>
  </si>
  <si>
    <t>ST-LAURENT, NELSON</t>
  </si>
  <si>
    <t>MAZZOTTA, JOS</t>
  </si>
  <si>
    <t>MOUHTEROS, TOM</t>
  </si>
  <si>
    <t>Forgues, Sylvain</t>
  </si>
  <si>
    <t>Goyette, Donald</t>
  </si>
  <si>
    <t>JOUBERT, ANDRÉ</t>
  </si>
  <si>
    <t>SAISON</t>
  </si>
  <si>
    <t>MOY. VICT/DÉF</t>
  </si>
  <si>
    <t>Payette, Simon</t>
  </si>
  <si>
    <t>Felx, Michel</t>
  </si>
  <si>
    <t>Bougie, Jean-François</t>
  </si>
  <si>
    <t>Beaulieu, Daniel</t>
  </si>
  <si>
    <t>BOUGIE, JEAN-FRANÇOIS</t>
  </si>
  <si>
    <t>FELX, MICHEL</t>
  </si>
  <si>
    <t>PAYETTE, SIMON</t>
  </si>
  <si>
    <t>BEAUSOLEIL, ANDRÉ</t>
  </si>
  <si>
    <t>BLANCHARD, YVES</t>
  </si>
  <si>
    <t>CÔTÉ, ROBERT</t>
  </si>
  <si>
    <t>COURCELLES, JEAN-GUY</t>
  </si>
  <si>
    <t>DUBÉ, DENIS</t>
  </si>
  <si>
    <t>DUBOIS, PIERRE</t>
  </si>
  <si>
    <t>JEANSON, JEAN-GUY</t>
  </si>
  <si>
    <t>JOLY, PAUL</t>
  </si>
  <si>
    <t>LACOMBE, AIMÉ</t>
  </si>
  <si>
    <t>LACOMBE, NORMAND</t>
  </si>
  <si>
    <t>LANDRIGAN, DANNY</t>
  </si>
  <si>
    <t>LAROUCHE, MICHEL</t>
  </si>
  <si>
    <t>LEBEL, RENÉ</t>
  </si>
  <si>
    <t>LEDUC, MICHEL</t>
  </si>
  <si>
    <t>LÉONARD, JACQUES</t>
  </si>
  <si>
    <t>LEPAGE, ANDRÉ</t>
  </si>
  <si>
    <t>MARTIN, ROBERT</t>
  </si>
  <si>
    <t>MASSÉ, LUCIEN</t>
  </si>
  <si>
    <t>MÉNARD, ANDRÉ</t>
  </si>
  <si>
    <t>NANTEL, RICHARD</t>
  </si>
  <si>
    <t>OUELLET, LÉOPOLD</t>
  </si>
  <si>
    <t>PLANTE, PIERRE</t>
  </si>
  <si>
    <t>POULIN, CLAUDE</t>
  </si>
  <si>
    <t>RIVARD, RÉJEAN</t>
  </si>
  <si>
    <t>ST-MARTIN, CLAUDE</t>
  </si>
  <si>
    <t>TESSIER, YVES</t>
  </si>
  <si>
    <t>VANIER, GUY</t>
  </si>
  <si>
    <t>BÉLANGER, ANDRÉ</t>
  </si>
  <si>
    <t>Cliquez ICI</t>
  </si>
  <si>
    <t>1976 - 1987</t>
  </si>
  <si>
    <t>Cote</t>
  </si>
  <si>
    <t>Beaudoin</t>
  </si>
  <si>
    <t>Stéphane</t>
  </si>
  <si>
    <t>Forbes</t>
  </si>
  <si>
    <t>Michel</t>
  </si>
  <si>
    <t>Vézina</t>
  </si>
  <si>
    <t>Éric</t>
  </si>
  <si>
    <t>Beacon</t>
  </si>
  <si>
    <t>Allan</t>
  </si>
  <si>
    <t>Misischia</t>
  </si>
  <si>
    <t>Gianni</t>
  </si>
  <si>
    <t>Poulin</t>
  </si>
  <si>
    <t>Richard</t>
  </si>
  <si>
    <t>Schiller</t>
  </si>
  <si>
    <t>Christian</t>
  </si>
  <si>
    <t>Larivière</t>
  </si>
  <si>
    <t>Blouin</t>
  </si>
  <si>
    <t>Patrick</t>
  </si>
  <si>
    <t>Barrette</t>
  </si>
  <si>
    <t>Denis</t>
  </si>
  <si>
    <t>RETOUR</t>
  </si>
  <si>
    <t>Classement des Lanceurs 2004</t>
  </si>
  <si>
    <t>Classement des Lanceurs 2005</t>
  </si>
  <si>
    <t>#</t>
  </si>
  <si>
    <t>NOM</t>
  </si>
  <si>
    <t>PRÉNOM</t>
  </si>
  <si>
    <t>Lanc.</t>
  </si>
  <si>
    <t>Classement des Lanceurs 2003</t>
  </si>
  <si>
    <t>Classement des Lanceurs 2002</t>
  </si>
  <si>
    <t>Classement des Lanceurs 2001</t>
  </si>
  <si>
    <t>Classement des Lanceurs 2000</t>
  </si>
  <si>
    <t>Classement des Lanceurs 1999</t>
  </si>
  <si>
    <t>Classement des Lanceurs 1998</t>
  </si>
  <si>
    <t>Classement des Lanceurs 1997</t>
  </si>
  <si>
    <t>Classement des Lanceurs 1996</t>
  </si>
  <si>
    <t>Classement des Lanceurs 1995</t>
  </si>
  <si>
    <t>Classement des Lanceurs 1994</t>
  </si>
  <si>
    <t>Classement des Lanceurs 1993</t>
  </si>
  <si>
    <t>Classement des Lanceurs 1992</t>
  </si>
  <si>
    <t>Classement des Lanceurs 1991</t>
  </si>
  <si>
    <t>Classement des Lanceurs 1990</t>
  </si>
  <si>
    <t>Classement des Lanceurs 1989</t>
  </si>
  <si>
    <t>Classement des Lanceurs 1988</t>
  </si>
  <si>
    <t>Classement des Lanceurs 1976 - 1987</t>
  </si>
  <si>
    <t>BARRETTE, DENIS</t>
  </si>
  <si>
    <t xml:space="preserve">Pour voir les statistiques historiques individuelles </t>
  </si>
  <si>
    <t>Pour voir les statistiques historiques par année, cliquez sur l'année désirée</t>
  </si>
  <si>
    <t>Bourgeois</t>
  </si>
  <si>
    <t>Bergeron</t>
  </si>
  <si>
    <t>Hugo</t>
  </si>
  <si>
    <t>Lachapelle</t>
  </si>
  <si>
    <t>Jean</t>
  </si>
  <si>
    <t>Dupuis</t>
  </si>
  <si>
    <t>Morin</t>
  </si>
  <si>
    <t>BERGERON, HUGO</t>
  </si>
  <si>
    <t>MORIN, ÉRIC</t>
  </si>
  <si>
    <t>Classement des Lanceurs 2006</t>
  </si>
  <si>
    <t>PICARD, MICHEL</t>
  </si>
  <si>
    <t>Classement des Lanceurs 2007</t>
  </si>
  <si>
    <t>Classement des Lanceurs 2010</t>
  </si>
  <si>
    <t>Classement des Lanceurs 2009</t>
  </si>
  <si>
    <t>Classement des Lanceurs 2008</t>
  </si>
  <si>
    <t>VÉZINA, ÉRIC</t>
  </si>
  <si>
    <t>Lépine</t>
  </si>
  <si>
    <t>Jacques</t>
  </si>
  <si>
    <t>Serge</t>
  </si>
  <si>
    <t>St-Pierre</t>
  </si>
  <si>
    <t>Luc</t>
  </si>
  <si>
    <t>Mario</t>
  </si>
  <si>
    <t>Chaussé</t>
  </si>
  <si>
    <t>Van Houtte</t>
  </si>
  <si>
    <t>Gérard</t>
  </si>
  <si>
    <t>Collard</t>
  </si>
  <si>
    <t>Picard</t>
  </si>
  <si>
    <t>Marcel</t>
  </si>
  <si>
    <t>DU</t>
  </si>
  <si>
    <t>Hammarrenger</t>
  </si>
  <si>
    <t>Benoît</t>
  </si>
  <si>
    <t>Barrette, Denis</t>
  </si>
  <si>
    <t>Chaussé, Serge</t>
  </si>
  <si>
    <t>Poulin, Éric</t>
  </si>
  <si>
    <t>Vézina, Mario</t>
  </si>
  <si>
    <t>Bergeron, Hugo</t>
  </si>
  <si>
    <t>Hammarrenger, Benoît</t>
  </si>
  <si>
    <t>St-Pierre, Luc</t>
  </si>
  <si>
    <t>Collard, Éric</t>
  </si>
  <si>
    <t>POULIN, ÉRIC</t>
  </si>
  <si>
    <t>VÉZINA, MARIO</t>
  </si>
  <si>
    <t>ST-PIERRE, LUC</t>
  </si>
  <si>
    <t>COLLARD, ÉRIC</t>
  </si>
  <si>
    <t xml:space="preserve">Lépine </t>
  </si>
  <si>
    <t>Dugas</t>
  </si>
  <si>
    <t>Danik</t>
  </si>
  <si>
    <t>Aubé</t>
  </si>
  <si>
    <t>Jean-Pierre</t>
  </si>
  <si>
    <t>Dugas, Danik</t>
  </si>
  <si>
    <t>Aubé, Jean-Pierre</t>
  </si>
  <si>
    <t>DUGAS, DANIK</t>
  </si>
  <si>
    <t>AUBÉ, JEAN-PIERRE</t>
  </si>
  <si>
    <t>4(3)</t>
  </si>
  <si>
    <t>3(2)</t>
  </si>
  <si>
    <t>5(5)</t>
  </si>
  <si>
    <t>4(4)</t>
  </si>
  <si>
    <t>1(2)</t>
  </si>
  <si>
    <t>1(1)</t>
  </si>
  <si>
    <t>LANC.</t>
  </si>
  <si>
    <t>ASSELIN, DAVID</t>
  </si>
  <si>
    <t>BOILEAU, ALAIN</t>
  </si>
  <si>
    <t>BRISEBOIS, GUY</t>
  </si>
  <si>
    <t>DUVAL, RÉMI</t>
  </si>
  <si>
    <t>LEMIEUX, ANDRÉ</t>
  </si>
  <si>
    <t>MARCHI, RICHARD</t>
  </si>
  <si>
    <t>MARTIN, OLIVIER</t>
  </si>
  <si>
    <t>VADEBONCOEUR, ALEXANDRE</t>
  </si>
  <si>
    <t>WILSON, PATRICK</t>
  </si>
  <si>
    <t/>
  </si>
  <si>
    <t>Vadeboncoeur</t>
  </si>
  <si>
    <t>Larivière Michel</t>
  </si>
  <si>
    <t>Vadeboncoeur, Alexandre</t>
  </si>
  <si>
    <t>Alexandre</t>
  </si>
  <si>
    <t>Classement des Lanceurs 2011</t>
  </si>
  <si>
    <t>Bonin</t>
  </si>
  <si>
    <t>Pierre</t>
  </si>
  <si>
    <t>Boileau</t>
  </si>
  <si>
    <t>Alain</t>
  </si>
  <si>
    <t>Wilson</t>
  </si>
  <si>
    <t>Asselin</t>
  </si>
  <si>
    <t>David</t>
  </si>
  <si>
    <t>Bonin, Pierre</t>
  </si>
  <si>
    <t>Boileau, Alain</t>
  </si>
  <si>
    <t>Wilson, Patrick</t>
  </si>
  <si>
    <t>Asselin, David</t>
  </si>
  <si>
    <t>BONIN, PIERRE</t>
  </si>
  <si>
    <t>Classement des Lanceurs 2012</t>
  </si>
  <si>
    <t>Duval</t>
  </si>
  <si>
    <t>Rémi</t>
  </si>
  <si>
    <t>Duval, Rémi</t>
  </si>
  <si>
    <t>STEPHENS, MICHEL</t>
  </si>
  <si>
    <t>Stephens</t>
  </si>
  <si>
    <t>Beaudry</t>
  </si>
  <si>
    <t>Steve</t>
  </si>
  <si>
    <t>Guerrera</t>
  </si>
  <si>
    <t>Joe</t>
  </si>
  <si>
    <t>Stephens, Michel</t>
  </si>
  <si>
    <t>Beaudry, Steve</t>
  </si>
  <si>
    <t>Guerrera, Joe</t>
  </si>
  <si>
    <t>GUERRERA, JOE</t>
  </si>
  <si>
    <t>Classement des Lanceurs 2013</t>
  </si>
  <si>
    <t>Gadosy</t>
  </si>
  <si>
    <t>Stephan</t>
  </si>
  <si>
    <t>Gadosy, Stephan</t>
  </si>
  <si>
    <t>Classement des Lanceurs 2014</t>
  </si>
  <si>
    <t>Classement des Lanceurs 2015</t>
  </si>
  <si>
    <t>Dinicolantonio</t>
  </si>
  <si>
    <t>Nick</t>
  </si>
  <si>
    <t>Classement des Lanceurs 2016</t>
  </si>
  <si>
    <t>Santo</t>
  </si>
  <si>
    <t>Ménard</t>
  </si>
  <si>
    <t>Barsalou</t>
  </si>
  <si>
    <t>Santo, Joe</t>
  </si>
  <si>
    <t>Ménard, Michel</t>
  </si>
  <si>
    <t>Barsalou, Stéphane</t>
  </si>
  <si>
    <t>MÉNARD, MICHEL</t>
  </si>
  <si>
    <t>SANTO, JOE</t>
  </si>
  <si>
    <t>Classement des Lanceurs 2020</t>
  </si>
  <si>
    <t>Classement des Lanceurs 2019</t>
  </si>
  <si>
    <t>Classement des Lanceurs 2018</t>
  </si>
  <si>
    <t>Classement des Lanceurs 2017</t>
  </si>
  <si>
    <t>Proulx</t>
  </si>
  <si>
    <t>Longtin</t>
  </si>
  <si>
    <t>Sylvain</t>
  </si>
  <si>
    <t>Lancup</t>
  </si>
  <si>
    <t>Philippe</t>
  </si>
  <si>
    <t>Rangit</t>
  </si>
  <si>
    <t>Aru</t>
  </si>
  <si>
    <t>Forgues</t>
  </si>
  <si>
    <t>Daniel</t>
  </si>
  <si>
    <t>Brisebois</t>
  </si>
  <si>
    <t>Guy</t>
  </si>
  <si>
    <t>Benoit</t>
  </si>
  <si>
    <t>Laverdière</t>
  </si>
  <si>
    <t>Proulx, Stéphane</t>
  </si>
  <si>
    <t>Longtin, Sylvain</t>
  </si>
  <si>
    <t>Lancup, Philippe</t>
  </si>
  <si>
    <t>Rangit, Aru</t>
  </si>
  <si>
    <t>Laverdière, Philippe</t>
  </si>
  <si>
    <t>Brisebois, Guy</t>
  </si>
  <si>
    <t>Hammarrenger, Benoit</t>
  </si>
  <si>
    <t>Lanc</t>
  </si>
  <si>
    <t>MOY</t>
  </si>
  <si>
    <t>LIGUE DE BALLE MOLLE AMICALE ""</t>
  </si>
  <si>
    <t>RANGIT, ARU</t>
  </si>
  <si>
    <t>LAVERDIÈRE, PHILIPPE</t>
  </si>
  <si>
    <t>Marchi</t>
  </si>
  <si>
    <t>Marchi, Richard</t>
  </si>
  <si>
    <t>PROULX, STÉPHANE</t>
  </si>
  <si>
    <t>Desrosiers</t>
  </si>
  <si>
    <t>Jonathan</t>
  </si>
  <si>
    <t>Martin</t>
  </si>
  <si>
    <t>Olivier</t>
  </si>
  <si>
    <t>Desrosiers, Jonathan</t>
  </si>
  <si>
    <t>Martin, Olivier</t>
  </si>
  <si>
    <t>Proulx, David</t>
  </si>
  <si>
    <t>DESROSIERS, JONATHAN</t>
  </si>
  <si>
    <t>TOTAL CUMULATIF 1976 - 2019</t>
  </si>
  <si>
    <t xml:space="preserve">  RÉSUMÉ         1976 - 1987</t>
  </si>
  <si>
    <t>Saison</t>
  </si>
  <si>
    <t>Classement des Lanceurs 2030</t>
  </si>
  <si>
    <t>HISTORIQUE DES STATISTIQUES INDIVIDUELLES DES 50 DERNIÈRES ANNÉES</t>
  </si>
  <si>
    <t>O'Reilly, Myles</t>
  </si>
  <si>
    <t>ST-MARTIN, ANDRÉ</t>
  </si>
  <si>
    <t>CHARBONNEAU, DENIS</t>
  </si>
  <si>
    <t>O'Reilly</t>
  </si>
  <si>
    <t>Myles</t>
  </si>
  <si>
    <t>rangit, Aru</t>
  </si>
  <si>
    <t>Noël, Jean-Christophe</t>
  </si>
  <si>
    <t>Jorgues</t>
  </si>
  <si>
    <t>Noël</t>
  </si>
  <si>
    <t>Phillippe</t>
  </si>
  <si>
    <t>Jean-Christophe</t>
  </si>
  <si>
    <t>Classement des Lanceurs 2025</t>
  </si>
  <si>
    <t>Classement des Lanceurs 2023</t>
  </si>
  <si>
    <t>Classement des Lanceurs 2024</t>
  </si>
  <si>
    <t>Classement des Lanceurs 2021</t>
  </si>
  <si>
    <t>Classement des Lanceurs 2022</t>
  </si>
  <si>
    <t>Classement des Lanceurs 2026</t>
  </si>
  <si>
    <t>Classement des Lanceurs 2029</t>
  </si>
  <si>
    <t>Classement des Lanceurs 2028</t>
  </si>
  <si>
    <t>Classement des Lanceurs 2027</t>
  </si>
  <si>
    <t>Garcia, Edgar</t>
  </si>
  <si>
    <t>Laverdière, Phillippe</t>
  </si>
  <si>
    <t>Jorgues, Sylvain</t>
  </si>
  <si>
    <t>St-Onge, Bruno</t>
  </si>
  <si>
    <t>Noel</t>
  </si>
  <si>
    <t>Noel, Jean-Christophe</t>
  </si>
  <si>
    <t>Jasmin-Riel</t>
  </si>
  <si>
    <t>St-Martin</t>
  </si>
  <si>
    <t>Garcia</t>
  </si>
  <si>
    <t>Charbonneau</t>
  </si>
  <si>
    <t>St-Onge</t>
  </si>
  <si>
    <t>André</t>
  </si>
  <si>
    <t>Edgar</t>
  </si>
  <si>
    <t>Bruno</t>
  </si>
  <si>
    <t>HAMMARRENGER, BENOIT</t>
  </si>
  <si>
    <t>NOEL, JEAN-CHRISTOPHE</t>
  </si>
  <si>
    <t>GARCIA, EDGAR</t>
  </si>
  <si>
    <t>ST-ONGE, BRUNO</t>
  </si>
  <si>
    <t>BEAUDRY, STEVE</t>
  </si>
  <si>
    <t>Charbonneau, Daniel</t>
  </si>
  <si>
    <t>CHARBONNEAU, DANIEL</t>
  </si>
  <si>
    <t>TOTAL CUMULATIF 1988 - 2025</t>
  </si>
  <si>
    <t>Monette, David</t>
  </si>
  <si>
    <t>Monette</t>
  </si>
  <si>
    <t>St-Georges, Sylvain</t>
  </si>
  <si>
    <t>Lafrenière, Éric</t>
  </si>
  <si>
    <t>Jasmin-Riel, Danick</t>
  </si>
  <si>
    <t>St-Georges</t>
  </si>
  <si>
    <t>Lafrenière</t>
  </si>
  <si>
    <t>Danick</t>
  </si>
  <si>
    <t>Lambert, Martin</t>
  </si>
  <si>
    <t>St-Martin, André</t>
  </si>
  <si>
    <t>Dorrington, Jason</t>
  </si>
  <si>
    <t>Lambert</t>
  </si>
  <si>
    <t>Dorrington</t>
  </si>
  <si>
    <t>Jason</t>
  </si>
  <si>
    <t>JASMIN-RIEL, DANICK</t>
  </si>
  <si>
    <t>LAMBERT, MARTIN</t>
  </si>
  <si>
    <t>DORRINGTON, JASON</t>
  </si>
  <si>
    <t>Ligue de Balle Molle Amicale 1976 à 2025</t>
  </si>
  <si>
    <t>Historique : Classements des Lanceurs de 1976 à 2025</t>
  </si>
  <si>
    <t>A/B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</si>
</sst>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4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b/>
      <i/>
      <u/>
      <sz val="20"/>
      <color indexed="10"/>
      <name val="Arial"/>
      <family val="2"/>
    </font>
    <font>
      <b/>
      <sz val="12"/>
      <color indexed="12"/>
      <name val="Arial"/>
      <family val="2"/>
    </font>
    <font>
      <b/>
      <sz val="10"/>
      <color indexed="12"/>
      <name val="Arial"/>
      <family val="2"/>
    </font>
    <font>
      <b/>
      <i/>
      <sz val="9"/>
      <color indexed="10"/>
      <name val="Arial"/>
      <family val="2"/>
    </font>
    <font>
      <b/>
      <sz val="9"/>
      <color indexed="12"/>
      <name val="Arial"/>
      <family val="2"/>
    </font>
    <font>
      <b/>
      <i/>
      <sz val="12"/>
      <name val="Arial"/>
      <family val="2"/>
    </font>
    <font>
      <b/>
      <sz val="14"/>
      <color indexed="10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26"/>
      <color indexed="10"/>
      <name val="Arial"/>
      <family val="2"/>
    </font>
    <font>
      <sz val="18"/>
      <color indexed="18"/>
      <name val="Times New Roman"/>
      <family val="1"/>
    </font>
    <font>
      <b/>
      <i/>
      <sz val="22"/>
      <color indexed="18"/>
      <name val="Arial"/>
      <family val="2"/>
    </font>
    <font>
      <b/>
      <sz val="16"/>
      <color indexed="10"/>
      <name val="Arial"/>
      <family val="2"/>
    </font>
    <font>
      <sz val="10"/>
      <color indexed="10"/>
      <name val="Arial"/>
      <family val="2"/>
    </font>
    <font>
      <b/>
      <u/>
      <sz val="18"/>
      <color indexed="12"/>
      <name val="Arial"/>
      <family val="2"/>
    </font>
    <font>
      <u/>
      <sz val="20"/>
      <color indexed="12"/>
      <name val="Arial"/>
      <family val="2"/>
    </font>
    <font>
      <sz val="20"/>
      <name val="Arial"/>
      <family val="2"/>
    </font>
    <font>
      <b/>
      <sz val="16"/>
      <color indexed="12"/>
      <name val="Arial"/>
      <family val="2"/>
    </font>
    <font>
      <b/>
      <u/>
      <sz val="10"/>
      <color indexed="18"/>
      <name val="Arial"/>
      <family val="2"/>
    </font>
    <font>
      <b/>
      <sz val="10"/>
      <color indexed="18"/>
      <name val="Arial"/>
      <family val="2"/>
    </font>
    <font>
      <b/>
      <u/>
      <sz val="11"/>
      <color indexed="12"/>
      <name val="Arial"/>
      <family val="2"/>
    </font>
    <font>
      <sz val="10"/>
      <name val="Arial"/>
      <family val="2"/>
    </font>
    <font>
      <u/>
      <sz val="14"/>
      <color indexed="12"/>
      <name val="Arial"/>
      <family val="2"/>
    </font>
    <font>
      <b/>
      <u/>
      <sz val="14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indexed="18"/>
      <name val="Arial"/>
      <family val="2"/>
    </font>
    <font>
      <sz val="12"/>
      <color indexed="18"/>
      <name val="Arial"/>
      <family val="2"/>
    </font>
    <font>
      <u/>
      <sz val="12"/>
      <color indexed="18"/>
      <name val="Arial"/>
      <family val="2"/>
    </font>
    <font>
      <b/>
      <sz val="12"/>
      <color indexed="18"/>
      <name val="Arial"/>
      <family val="2"/>
    </font>
    <font>
      <u/>
      <sz val="12"/>
      <color indexed="18"/>
      <name val="Arial"/>
      <family val="2"/>
    </font>
    <font>
      <sz val="12"/>
      <color indexed="18"/>
      <name val="Arial"/>
      <family val="2"/>
    </font>
    <font>
      <sz val="13"/>
      <color theme="3"/>
      <name val="Arial"/>
      <family val="2"/>
    </font>
    <font>
      <sz val="12"/>
      <color theme="3"/>
      <name val="Arial"/>
      <family val="2"/>
    </font>
    <font>
      <sz val="12"/>
      <color rgb="FF002060"/>
      <name val="Arial"/>
      <family val="2"/>
    </font>
    <font>
      <b/>
      <sz val="11"/>
      <name val="Arial"/>
      <family val="2"/>
    </font>
    <font>
      <b/>
      <sz val="11"/>
      <color indexed="18"/>
      <name val="Arial"/>
      <family val="2"/>
    </font>
    <font>
      <sz val="11"/>
      <name val="Arial"/>
      <family val="2"/>
    </font>
    <font>
      <sz val="12"/>
      <color indexed="18"/>
      <name val="Arial"/>
    </font>
    <font>
      <u/>
      <sz val="16"/>
      <color indexed="12"/>
      <name val="Arial"/>
      <family val="2"/>
    </font>
    <font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double">
        <color indexed="8"/>
      </bottom>
      <diagonal/>
    </border>
    <border>
      <left/>
      <right style="thin">
        <color indexed="8"/>
      </right>
      <top style="medium">
        <color indexed="64"/>
      </top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medium">
        <color indexed="64"/>
      </right>
      <top style="double">
        <color indexed="8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69">
    <xf numFmtId="0" fontId="0" fillId="0" borderId="0" xfId="0"/>
    <xf numFmtId="0" fontId="0" fillId="2" borderId="0" xfId="0" applyFill="1"/>
    <xf numFmtId="0" fontId="6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3" fillId="2" borderId="0" xfId="0" applyFont="1" applyFill="1"/>
    <xf numFmtId="0" fontId="5" fillId="2" borderId="0" xfId="0" applyFont="1" applyFill="1"/>
    <xf numFmtId="2" fontId="0" fillId="2" borderId="0" xfId="0" applyNumberFormat="1" applyFill="1"/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2" fontId="12" fillId="2" borderId="6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0" fontId="17" fillId="2" borderId="0" xfId="0" applyFont="1" applyFill="1"/>
    <xf numFmtId="0" fontId="0" fillId="2" borderId="0" xfId="0" applyFill="1" applyAlignment="1">
      <alignment horizontal="center"/>
    </xf>
    <xf numFmtId="0" fontId="19" fillId="2" borderId="0" xfId="0" applyFont="1" applyFill="1"/>
    <xf numFmtId="0" fontId="21" fillId="2" borderId="0" xfId="0" applyFont="1" applyFill="1" applyAlignment="1">
      <alignment horizontal="center" vertical="center"/>
    </xf>
    <xf numFmtId="0" fontId="23" fillId="2" borderId="0" xfId="1" applyFont="1" applyFill="1" applyBorder="1" applyAlignment="1" applyProtection="1"/>
    <xf numFmtId="0" fontId="23" fillId="2" borderId="0" xfId="1" applyFont="1" applyFill="1" applyAlignment="1" applyProtection="1"/>
    <xf numFmtId="0" fontId="24" fillId="2" borderId="0" xfId="0" applyFont="1" applyFill="1"/>
    <xf numFmtId="0" fontId="18" fillId="2" borderId="0" xfId="0" applyFont="1" applyFill="1" applyAlignment="1">
      <alignment horizontal="left" wrapText="1"/>
    </xf>
    <xf numFmtId="0" fontId="26" fillId="2" borderId="7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7" fillId="2" borderId="8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2" fontId="27" fillId="2" borderId="10" xfId="0" applyNumberFormat="1" applyFont="1" applyFill="1" applyBorder="1" applyAlignment="1">
      <alignment horizontal="center" vertical="center" wrapText="1"/>
    </xf>
    <xf numFmtId="2" fontId="0" fillId="2" borderId="0" xfId="0" applyNumberFormat="1" applyFill="1" applyAlignment="1">
      <alignment horizontal="center"/>
    </xf>
    <xf numFmtId="0" fontId="0" fillId="2" borderId="12" xfId="0" applyFill="1" applyBorder="1" applyAlignment="1">
      <alignment horizontal="center" vertical="center"/>
    </xf>
    <xf numFmtId="2" fontId="0" fillId="2" borderId="13" xfId="0" applyNumberForma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2" fontId="0" fillId="3" borderId="16" xfId="0" applyNumberForma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2" fontId="0" fillId="2" borderId="19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2" fontId="0" fillId="2" borderId="5" xfId="0" applyNumberFormat="1" applyFill="1" applyBorder="1" applyAlignment="1">
      <alignment horizontal="center" vertical="center"/>
    </xf>
    <xf numFmtId="0" fontId="25" fillId="2" borderId="0" xfId="0" applyFont="1" applyFill="1"/>
    <xf numFmtId="0" fontId="15" fillId="2" borderId="0" xfId="0" applyFont="1" applyFill="1"/>
    <xf numFmtId="0" fontId="15" fillId="2" borderId="0" xfId="0" applyFont="1" applyFill="1" applyAlignment="1">
      <alignment horizontal="center" wrapText="1"/>
    </xf>
    <xf numFmtId="0" fontId="0" fillId="2" borderId="20" xfId="0" applyFill="1" applyBorder="1" applyAlignment="1">
      <alignment horizontal="center" wrapText="1"/>
    </xf>
    <xf numFmtId="0" fontId="0" fillId="2" borderId="21" xfId="0" applyFill="1" applyBorder="1" applyAlignment="1">
      <alignment horizontal="center" wrapText="1"/>
    </xf>
    <xf numFmtId="0" fontId="0" fillId="2" borderId="21" xfId="0" applyFill="1" applyBorder="1" applyAlignment="1">
      <alignment horizontal="left" wrapText="1"/>
    </xf>
    <xf numFmtId="0" fontId="0" fillId="2" borderId="22" xfId="0" applyFill="1" applyBorder="1" applyAlignment="1">
      <alignment horizontal="center" wrapText="1"/>
    </xf>
    <xf numFmtId="0" fontId="0" fillId="2" borderId="23" xfId="0" applyFill="1" applyBorder="1" applyAlignment="1">
      <alignment horizontal="center" wrapText="1"/>
    </xf>
    <xf numFmtId="0" fontId="0" fillId="2" borderId="24" xfId="0" applyFill="1" applyBorder="1" applyAlignment="1">
      <alignment horizontal="center" wrapText="1"/>
    </xf>
    <xf numFmtId="0" fontId="0" fillId="2" borderId="24" xfId="0" applyFill="1" applyBorder="1" applyAlignment="1">
      <alignment horizontal="left" wrapText="1"/>
    </xf>
    <xf numFmtId="0" fontId="0" fillId="2" borderId="25" xfId="0" applyFill="1" applyBorder="1" applyAlignment="1">
      <alignment horizontal="center" wrapText="1"/>
    </xf>
    <xf numFmtId="0" fontId="0" fillId="4" borderId="23" xfId="0" applyFill="1" applyBorder="1" applyAlignment="1">
      <alignment horizontal="center" wrapText="1"/>
    </xf>
    <xf numFmtId="0" fontId="0" fillId="4" borderId="24" xfId="0" applyFill="1" applyBorder="1" applyAlignment="1">
      <alignment horizontal="center" wrapText="1"/>
    </xf>
    <xf numFmtId="0" fontId="0" fillId="4" borderId="24" xfId="0" applyFill="1" applyBorder="1" applyAlignment="1">
      <alignment horizontal="left" wrapText="1"/>
    </xf>
    <xf numFmtId="0" fontId="0" fillId="4" borderId="25" xfId="0" applyFill="1" applyBorder="1" applyAlignment="1">
      <alignment horizontal="center" wrapText="1"/>
    </xf>
    <xf numFmtId="0" fontId="0" fillId="2" borderId="26" xfId="0" applyFill="1" applyBorder="1" applyAlignment="1">
      <alignment horizontal="center" wrapText="1"/>
    </xf>
    <xf numFmtId="0" fontId="0" fillId="2" borderId="27" xfId="0" applyFill="1" applyBorder="1" applyAlignment="1">
      <alignment horizontal="center" wrapText="1"/>
    </xf>
    <xf numFmtId="0" fontId="0" fillId="2" borderId="27" xfId="0" applyFill="1" applyBorder="1" applyAlignment="1">
      <alignment horizontal="left" wrapText="1"/>
    </xf>
    <xf numFmtId="0" fontId="0" fillId="2" borderId="28" xfId="0" applyFill="1" applyBorder="1" applyAlignment="1">
      <alignment horizontal="center" wrapText="1"/>
    </xf>
    <xf numFmtId="2" fontId="0" fillId="4" borderId="25" xfId="0" applyNumberFormat="1" applyFill="1" applyBorder="1" applyAlignment="1">
      <alignment horizontal="center" wrapText="1"/>
    </xf>
    <xf numFmtId="0" fontId="15" fillId="2" borderId="20" xfId="0" applyFont="1" applyFill="1" applyBorder="1" applyAlignment="1">
      <alignment horizontal="center" wrapText="1"/>
    </xf>
    <xf numFmtId="0" fontId="15" fillId="2" borderId="21" xfId="0" applyFont="1" applyFill="1" applyBorder="1" applyAlignment="1">
      <alignment horizontal="center" wrapText="1"/>
    </xf>
    <xf numFmtId="0" fontId="15" fillId="2" borderId="21" xfId="0" applyFont="1" applyFill="1" applyBorder="1" applyAlignment="1">
      <alignment horizontal="left" wrapText="1"/>
    </xf>
    <xf numFmtId="0" fontId="15" fillId="2" borderId="22" xfId="0" applyFont="1" applyFill="1" applyBorder="1" applyAlignment="1">
      <alignment horizontal="center" wrapText="1"/>
    </xf>
    <xf numFmtId="0" fontId="15" fillId="2" borderId="23" xfId="0" applyFont="1" applyFill="1" applyBorder="1" applyAlignment="1">
      <alignment horizontal="center" wrapText="1"/>
    </xf>
    <xf numFmtId="0" fontId="15" fillId="2" borderId="24" xfId="0" applyFont="1" applyFill="1" applyBorder="1" applyAlignment="1">
      <alignment horizontal="center" wrapText="1"/>
    </xf>
    <xf numFmtId="0" fontId="15" fillId="2" borderId="24" xfId="0" applyFont="1" applyFill="1" applyBorder="1" applyAlignment="1">
      <alignment horizontal="left" wrapText="1"/>
    </xf>
    <xf numFmtId="0" fontId="15" fillId="2" borderId="25" xfId="0" applyFont="1" applyFill="1" applyBorder="1" applyAlignment="1">
      <alignment horizontal="center" wrapText="1"/>
    </xf>
    <xf numFmtId="0" fontId="15" fillId="2" borderId="26" xfId="0" applyFont="1" applyFill="1" applyBorder="1" applyAlignment="1">
      <alignment horizontal="center" wrapText="1"/>
    </xf>
    <xf numFmtId="0" fontId="15" fillId="2" borderId="27" xfId="0" applyFont="1" applyFill="1" applyBorder="1" applyAlignment="1">
      <alignment horizontal="center" wrapText="1"/>
    </xf>
    <xf numFmtId="0" fontId="15" fillId="2" borderId="27" xfId="0" applyFont="1" applyFill="1" applyBorder="1" applyAlignment="1">
      <alignment horizontal="left" wrapText="1"/>
    </xf>
    <xf numFmtId="0" fontId="15" fillId="2" borderId="28" xfId="0" applyFont="1" applyFill="1" applyBorder="1" applyAlignment="1">
      <alignment horizontal="center" wrapText="1"/>
    </xf>
    <xf numFmtId="0" fontId="15" fillId="4" borderId="23" xfId="0" applyFont="1" applyFill="1" applyBorder="1" applyAlignment="1">
      <alignment horizontal="center" wrapText="1"/>
    </xf>
    <xf numFmtId="0" fontId="15" fillId="4" borderId="24" xfId="0" applyFont="1" applyFill="1" applyBorder="1" applyAlignment="1">
      <alignment horizontal="center" wrapText="1"/>
    </xf>
    <xf numFmtId="0" fontId="15" fillId="4" borderId="24" xfId="0" applyFont="1" applyFill="1" applyBorder="1" applyAlignment="1">
      <alignment horizontal="left" wrapText="1"/>
    </xf>
    <xf numFmtId="0" fontId="15" fillId="4" borderId="2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2" fontId="2" fillId="2" borderId="22" xfId="0" applyNumberFormat="1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left" vertical="center" wrapText="1"/>
    </xf>
    <xf numFmtId="2" fontId="2" fillId="2" borderId="25" xfId="0" applyNumberFormat="1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left" vertical="center" wrapText="1"/>
    </xf>
    <xf numFmtId="2" fontId="2" fillId="4" borderId="25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left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left"/>
    </xf>
    <xf numFmtId="2" fontId="2" fillId="2" borderId="28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1" fontId="2" fillId="2" borderId="0" xfId="0" applyNumberFormat="1" applyFont="1" applyFill="1" applyAlignment="1">
      <alignment horizontal="center" vertical="top" wrapText="1"/>
    </xf>
    <xf numFmtId="164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0" fontId="2" fillId="2" borderId="21" xfId="0" applyFont="1" applyFill="1" applyBorder="1" applyAlignment="1">
      <alignment horizontal="center" vertical="top" wrapText="1"/>
    </xf>
    <xf numFmtId="1" fontId="2" fillId="2" borderId="21" xfId="0" applyNumberFormat="1" applyFont="1" applyFill="1" applyBorder="1" applyAlignment="1">
      <alignment horizontal="center" vertical="top" wrapText="1"/>
    </xf>
    <xf numFmtId="2" fontId="2" fillId="2" borderId="22" xfId="0" applyNumberFormat="1" applyFont="1" applyFill="1" applyBorder="1" applyAlignment="1">
      <alignment horizontal="center" vertical="top" wrapText="1"/>
    </xf>
    <xf numFmtId="0" fontId="2" fillId="2" borderId="24" xfId="0" applyFont="1" applyFill="1" applyBorder="1" applyAlignment="1">
      <alignment horizontal="center" vertical="top" wrapText="1"/>
    </xf>
    <xf numFmtId="1" fontId="2" fillId="2" borderId="24" xfId="0" applyNumberFormat="1" applyFont="1" applyFill="1" applyBorder="1" applyAlignment="1">
      <alignment horizontal="center" vertical="top" wrapText="1"/>
    </xf>
    <xf numFmtId="2" fontId="2" fillId="2" borderId="25" xfId="0" applyNumberFormat="1" applyFont="1" applyFill="1" applyBorder="1" applyAlignment="1">
      <alignment horizontal="center" vertical="top" wrapText="1"/>
    </xf>
    <xf numFmtId="0" fontId="2" fillId="4" borderId="24" xfId="0" applyFont="1" applyFill="1" applyBorder="1" applyAlignment="1">
      <alignment horizontal="center" vertical="top" wrapText="1"/>
    </xf>
    <xf numFmtId="1" fontId="2" fillId="4" borderId="24" xfId="0" applyNumberFormat="1" applyFont="1" applyFill="1" applyBorder="1" applyAlignment="1">
      <alignment horizontal="center" vertical="top" wrapText="1"/>
    </xf>
    <xf numFmtId="2" fontId="2" fillId="4" borderId="25" xfId="0" applyNumberFormat="1" applyFont="1" applyFill="1" applyBorder="1" applyAlignment="1">
      <alignment horizontal="center" vertical="top" wrapText="1"/>
    </xf>
    <xf numFmtId="0" fontId="2" fillId="2" borderId="27" xfId="0" applyFont="1" applyFill="1" applyBorder="1" applyAlignment="1">
      <alignment horizontal="center" vertical="top" wrapText="1"/>
    </xf>
    <xf numFmtId="1" fontId="2" fillId="2" borderId="27" xfId="0" applyNumberFormat="1" applyFont="1" applyFill="1" applyBorder="1" applyAlignment="1">
      <alignment horizontal="center" vertical="top" wrapText="1"/>
    </xf>
    <xf numFmtId="2" fontId="2" fillId="2" borderId="28" xfId="0" applyNumberFormat="1" applyFont="1" applyFill="1" applyBorder="1" applyAlignment="1">
      <alignment horizontal="center" vertical="top" wrapText="1"/>
    </xf>
    <xf numFmtId="0" fontId="2" fillId="2" borderId="20" xfId="0" applyFont="1" applyFill="1" applyBorder="1" applyAlignment="1">
      <alignment horizontal="center" vertical="top" wrapText="1"/>
    </xf>
    <xf numFmtId="0" fontId="2" fillId="2" borderId="21" xfId="0" applyFont="1" applyFill="1" applyBorder="1"/>
    <xf numFmtId="0" fontId="2" fillId="2" borderId="23" xfId="0" applyFont="1" applyFill="1" applyBorder="1" applyAlignment="1">
      <alignment horizontal="center" vertical="top" wrapText="1"/>
    </xf>
    <xf numFmtId="0" fontId="2" fillId="2" borderId="24" xfId="0" applyFont="1" applyFill="1" applyBorder="1"/>
    <xf numFmtId="0" fontId="2" fillId="4" borderId="23" xfId="0" applyFont="1" applyFill="1" applyBorder="1" applyAlignment="1">
      <alignment horizontal="center" vertical="top" wrapText="1"/>
    </xf>
    <xf numFmtId="0" fontId="2" fillId="4" borderId="24" xfId="0" applyFont="1" applyFill="1" applyBorder="1"/>
    <xf numFmtId="0" fontId="2" fillId="2" borderId="26" xfId="0" applyFont="1" applyFill="1" applyBorder="1" applyAlignment="1">
      <alignment horizontal="center" vertical="top" wrapText="1"/>
    </xf>
    <xf numFmtId="0" fontId="2" fillId="2" borderId="27" xfId="0" applyFont="1" applyFill="1" applyBorder="1"/>
    <xf numFmtId="0" fontId="4" fillId="2" borderId="0" xfId="0" applyFont="1" applyFill="1"/>
    <xf numFmtId="165" fontId="4" fillId="2" borderId="0" xfId="0" applyNumberFormat="1" applyFont="1" applyFill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 applyAlignment="1">
      <alignment horizontal="center" vertical="top" wrapText="1"/>
    </xf>
    <xf numFmtId="2" fontId="2" fillId="2" borderId="0" xfId="0" applyNumberFormat="1" applyFont="1" applyFill="1" applyAlignment="1">
      <alignment horizontal="center" vertical="top" wrapText="1"/>
    </xf>
    <xf numFmtId="0" fontId="2" fillId="2" borderId="21" xfId="0" applyFont="1" applyFill="1" applyBorder="1" applyAlignment="1">
      <alignment vertical="center"/>
    </xf>
    <xf numFmtId="1" fontId="2" fillId="2" borderId="21" xfId="0" applyNumberFormat="1" applyFont="1" applyFill="1" applyBorder="1" applyAlignment="1">
      <alignment horizontal="center" vertical="center" wrapText="1"/>
    </xf>
    <xf numFmtId="165" fontId="2" fillId="2" borderId="21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vertical="center"/>
    </xf>
    <xf numFmtId="1" fontId="2" fillId="2" borderId="24" xfId="0" applyNumberFormat="1" applyFont="1" applyFill="1" applyBorder="1" applyAlignment="1">
      <alignment horizontal="center" vertical="center" wrapText="1"/>
    </xf>
    <xf numFmtId="165" fontId="2" fillId="2" borderId="24" xfId="0" applyNumberFormat="1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vertical="center"/>
    </xf>
    <xf numFmtId="1" fontId="2" fillId="4" borderId="24" xfId="0" applyNumberFormat="1" applyFont="1" applyFill="1" applyBorder="1" applyAlignment="1">
      <alignment horizontal="center" vertical="center" wrapText="1"/>
    </xf>
    <xf numFmtId="165" fontId="2" fillId="4" borderId="24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1" fontId="2" fillId="2" borderId="24" xfId="0" applyNumberFormat="1" applyFont="1" applyFill="1" applyBorder="1" applyAlignment="1">
      <alignment horizontal="center" vertical="center"/>
    </xf>
    <xf numFmtId="2" fontId="2" fillId="2" borderId="25" xfId="0" applyNumberFormat="1" applyFont="1" applyFill="1" applyBorder="1" applyAlignment="1">
      <alignment horizontal="center" vertical="center"/>
    </xf>
    <xf numFmtId="165" fontId="2" fillId="2" borderId="24" xfId="0" applyNumberFormat="1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vertical="center"/>
    </xf>
    <xf numFmtId="0" fontId="2" fillId="2" borderId="27" xfId="0" applyFont="1" applyFill="1" applyBorder="1" applyAlignment="1">
      <alignment horizontal="center" vertical="center"/>
    </xf>
    <xf numFmtId="165" fontId="2" fillId="2" borderId="27" xfId="0" applyNumberFormat="1" applyFont="1" applyFill="1" applyBorder="1" applyAlignment="1">
      <alignment horizontal="center" vertical="center"/>
    </xf>
    <xf numFmtId="2" fontId="2" fillId="2" borderId="28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1" fontId="0" fillId="2" borderId="0" xfId="0" applyNumberFormat="1" applyFill="1" applyAlignment="1">
      <alignment horizontal="center"/>
    </xf>
    <xf numFmtId="0" fontId="26" fillId="2" borderId="29" xfId="0" applyFont="1" applyFill="1" applyBorder="1" applyAlignment="1">
      <alignment horizontal="center" vertical="center" wrapText="1"/>
    </xf>
    <xf numFmtId="0" fontId="26" fillId="2" borderId="30" xfId="0" applyFont="1" applyFill="1" applyBorder="1" applyAlignment="1">
      <alignment horizontal="center" vertical="center" wrapText="1"/>
    </xf>
    <xf numFmtId="0" fontId="27" fillId="2" borderId="30" xfId="0" applyFont="1" applyFill="1" applyBorder="1" applyAlignment="1">
      <alignment horizontal="center" vertical="center" wrapText="1"/>
    </xf>
    <xf numFmtId="2" fontId="27" fillId="2" borderId="31" xfId="0" applyNumberFormat="1" applyFont="1" applyFill="1" applyBorder="1" applyAlignment="1">
      <alignment horizontal="center" vertical="center" wrapText="1"/>
    </xf>
    <xf numFmtId="1" fontId="2" fillId="2" borderId="25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1" fontId="2" fillId="2" borderId="27" xfId="0" applyNumberFormat="1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1" fontId="2" fillId="4" borderId="25" xfId="0" applyNumberFormat="1" applyFont="1" applyFill="1" applyBorder="1" applyAlignment="1">
      <alignment horizontal="center" vertical="center" wrapText="1"/>
    </xf>
    <xf numFmtId="1" fontId="2" fillId="2" borderId="27" xfId="0" applyNumberFormat="1" applyFont="1" applyFill="1" applyBorder="1" applyAlignment="1">
      <alignment horizontal="center" vertical="center" wrapText="1"/>
    </xf>
    <xf numFmtId="165" fontId="2" fillId="2" borderId="27" xfId="0" applyNumberFormat="1" applyFont="1" applyFill="1" applyBorder="1" applyAlignment="1">
      <alignment horizontal="center" vertical="center" wrapText="1"/>
    </xf>
    <xf numFmtId="0" fontId="29" fillId="2" borderId="23" xfId="0" applyFont="1" applyFill="1" applyBorder="1" applyAlignment="1">
      <alignment horizontal="center" vertical="center" wrapText="1"/>
    </xf>
    <xf numFmtId="0" fontId="29" fillId="2" borderId="24" xfId="0" applyFont="1" applyFill="1" applyBorder="1" applyAlignment="1">
      <alignment horizontal="center" vertical="center" wrapText="1"/>
    </xf>
    <xf numFmtId="0" fontId="29" fillId="2" borderId="24" xfId="0" applyFont="1" applyFill="1" applyBorder="1" applyAlignment="1">
      <alignment vertical="center"/>
    </xf>
    <xf numFmtId="1" fontId="29" fillId="2" borderId="24" xfId="0" applyNumberFormat="1" applyFont="1" applyFill="1" applyBorder="1" applyAlignment="1">
      <alignment horizontal="center" vertical="center" wrapText="1"/>
    </xf>
    <xf numFmtId="165" fontId="29" fillId="2" borderId="24" xfId="0" applyNumberFormat="1" applyFont="1" applyFill="1" applyBorder="1" applyAlignment="1">
      <alignment horizontal="center" vertical="center" wrapText="1"/>
    </xf>
    <xf numFmtId="2" fontId="29" fillId="2" borderId="25" xfId="0" applyNumberFormat="1" applyFont="1" applyFill="1" applyBorder="1" applyAlignment="1">
      <alignment horizontal="center" vertical="center" wrapText="1"/>
    </xf>
    <xf numFmtId="0" fontId="29" fillId="4" borderId="23" xfId="0" applyFont="1" applyFill="1" applyBorder="1" applyAlignment="1">
      <alignment horizontal="center" vertical="center" wrapText="1"/>
    </xf>
    <xf numFmtId="0" fontId="29" fillId="4" borderId="24" xfId="0" applyFont="1" applyFill="1" applyBorder="1" applyAlignment="1">
      <alignment horizontal="center" vertical="center" wrapText="1"/>
    </xf>
    <xf numFmtId="0" fontId="29" fillId="4" borderId="24" xfId="0" applyFont="1" applyFill="1" applyBorder="1" applyAlignment="1">
      <alignment vertical="center"/>
    </xf>
    <xf numFmtId="1" fontId="29" fillId="4" borderId="24" xfId="0" applyNumberFormat="1" applyFont="1" applyFill="1" applyBorder="1" applyAlignment="1">
      <alignment horizontal="center" vertical="center" wrapText="1"/>
    </xf>
    <xf numFmtId="165" fontId="29" fillId="4" borderId="24" xfId="0" applyNumberFormat="1" applyFont="1" applyFill="1" applyBorder="1" applyAlignment="1">
      <alignment horizontal="center" vertical="center" wrapText="1"/>
    </xf>
    <xf numFmtId="2" fontId="29" fillId="4" borderId="25" xfId="0" applyNumberFormat="1" applyFont="1" applyFill="1" applyBorder="1" applyAlignment="1">
      <alignment horizontal="center" vertical="center" wrapText="1"/>
    </xf>
    <xf numFmtId="0" fontId="29" fillId="2" borderId="26" xfId="0" applyFont="1" applyFill="1" applyBorder="1" applyAlignment="1">
      <alignment horizontal="center" vertical="center" wrapText="1"/>
    </xf>
    <xf numFmtId="0" fontId="29" fillId="2" borderId="27" xfId="0" applyFont="1" applyFill="1" applyBorder="1" applyAlignment="1">
      <alignment horizontal="center" vertical="center" wrapText="1"/>
    </xf>
    <xf numFmtId="0" fontId="29" fillId="2" borderId="27" xfId="0" applyFont="1" applyFill="1" applyBorder="1" applyAlignment="1">
      <alignment vertical="center"/>
    </xf>
    <xf numFmtId="1" fontId="29" fillId="2" borderId="27" xfId="0" applyNumberFormat="1" applyFont="1" applyFill="1" applyBorder="1" applyAlignment="1">
      <alignment horizontal="center" vertical="center" wrapText="1"/>
    </xf>
    <xf numFmtId="165" fontId="29" fillId="2" borderId="27" xfId="0" applyNumberFormat="1" applyFont="1" applyFill="1" applyBorder="1" applyAlignment="1">
      <alignment horizontal="center" vertical="center" wrapText="1"/>
    </xf>
    <xf numFmtId="2" fontId="29" fillId="2" borderId="28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2" fontId="2" fillId="3" borderId="13" xfId="0" applyNumberFormat="1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2" fontId="2" fillId="0" borderId="33" xfId="0" applyNumberFormat="1" applyFont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3" borderId="34" xfId="0" applyFont="1" applyFill="1" applyBorder="1" applyAlignment="1">
      <alignment horizontal="center" vertical="center"/>
    </xf>
    <xf numFmtId="0" fontId="32" fillId="0" borderId="35" xfId="0" applyFont="1" applyBorder="1" applyAlignment="1">
      <alignment horizontal="center" wrapText="1"/>
    </xf>
    <xf numFmtId="0" fontId="32" fillId="0" borderId="24" xfId="0" applyFont="1" applyBorder="1" applyAlignment="1">
      <alignment horizontal="center" wrapText="1"/>
    </xf>
    <xf numFmtId="0" fontId="26" fillId="2" borderId="36" xfId="0" applyFont="1" applyFill="1" applyBorder="1" applyAlignment="1">
      <alignment horizontal="center" vertical="center" wrapText="1"/>
    </xf>
    <xf numFmtId="0" fontId="27" fillId="2" borderId="36" xfId="0" applyFont="1" applyFill="1" applyBorder="1" applyAlignment="1">
      <alignment horizontal="center" vertical="center" wrapText="1"/>
    </xf>
    <xf numFmtId="2" fontId="27" fillId="2" borderId="37" xfId="0" applyNumberFormat="1" applyFont="1" applyFill="1" applyBorder="1" applyAlignment="1">
      <alignment horizontal="center" vertical="center" wrapText="1"/>
    </xf>
    <xf numFmtId="0" fontId="32" fillId="0" borderId="38" xfId="0" applyFont="1" applyBorder="1" applyAlignment="1">
      <alignment wrapText="1"/>
    </xf>
    <xf numFmtId="0" fontId="32" fillId="0" borderId="24" xfId="0" applyFont="1" applyBorder="1" applyAlignment="1">
      <alignment wrapText="1"/>
    </xf>
    <xf numFmtId="0" fontId="0" fillId="0" borderId="24" xfId="0" applyBorder="1"/>
    <xf numFmtId="0" fontId="0" fillId="0" borderId="32" xfId="0" applyBorder="1"/>
    <xf numFmtId="0" fontId="32" fillId="0" borderId="32" xfId="0" applyFont="1" applyBorder="1" applyAlignment="1">
      <alignment wrapText="1"/>
    </xf>
    <xf numFmtId="0" fontId="32" fillId="0" borderId="32" xfId="0" applyFont="1" applyBorder="1" applyAlignment="1">
      <alignment horizontal="center" wrapText="1"/>
    </xf>
    <xf numFmtId="2" fontId="32" fillId="0" borderId="24" xfId="0" applyNumberFormat="1" applyFont="1" applyBorder="1" applyAlignment="1">
      <alignment horizontal="center" wrapText="1"/>
    </xf>
    <xf numFmtId="2" fontId="32" fillId="0" borderId="32" xfId="0" applyNumberFormat="1" applyFont="1" applyBorder="1" applyAlignment="1">
      <alignment horizontal="center" wrapText="1"/>
    </xf>
    <xf numFmtId="2" fontId="32" fillId="0" borderId="35" xfId="0" applyNumberFormat="1" applyFont="1" applyBorder="1" applyAlignment="1">
      <alignment horizontal="center" wrapText="1"/>
    </xf>
    <xf numFmtId="2" fontId="32" fillId="0" borderId="39" xfId="0" applyNumberFormat="1" applyFont="1" applyBorder="1" applyAlignment="1">
      <alignment horizontal="center" wrapText="1"/>
    </xf>
    <xf numFmtId="2" fontId="0" fillId="4" borderId="24" xfId="0" applyNumberFormat="1" applyFill="1" applyBorder="1" applyAlignment="1">
      <alignment horizontal="center" wrapText="1"/>
    </xf>
    <xf numFmtId="0" fontId="0" fillId="2" borderId="40" xfId="0" applyFill="1" applyBorder="1" applyAlignment="1">
      <alignment horizontal="center" wrapText="1"/>
    </xf>
    <xf numFmtId="0" fontId="0" fillId="2" borderId="32" xfId="0" applyFill="1" applyBorder="1" applyAlignment="1">
      <alignment horizontal="center" wrapText="1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wrapText="1"/>
    </xf>
    <xf numFmtId="0" fontId="33" fillId="0" borderId="35" xfId="0" applyFont="1" applyBorder="1" applyAlignment="1">
      <alignment horizontal="center"/>
    </xf>
    <xf numFmtId="0" fontId="22" fillId="2" borderId="0" xfId="1" applyFont="1" applyFill="1" applyBorder="1" applyAlignment="1" applyProtection="1">
      <alignment horizontal="center" vertical="center"/>
    </xf>
    <xf numFmtId="0" fontId="30" fillId="2" borderId="0" xfId="1" applyFont="1" applyFill="1" applyAlignment="1" applyProtection="1"/>
    <xf numFmtId="0" fontId="0" fillId="2" borderId="52" xfId="0" applyFill="1" applyBorder="1" applyAlignment="1">
      <alignment horizontal="center"/>
    </xf>
    <xf numFmtId="0" fontId="2" fillId="3" borderId="32" xfId="0" applyFont="1" applyFill="1" applyBorder="1" applyAlignment="1">
      <alignment horizontal="center" vertical="center" wrapText="1"/>
    </xf>
    <xf numFmtId="2" fontId="2" fillId="3" borderId="33" xfId="0" applyNumberFormat="1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/>
    </xf>
    <xf numFmtId="0" fontId="28" fillId="5" borderId="5" xfId="1" applyFont="1" applyFill="1" applyBorder="1" applyAlignment="1" applyProtection="1">
      <alignment horizontal="center"/>
    </xf>
    <xf numFmtId="0" fontId="34" fillId="2" borderId="44" xfId="0" applyFont="1" applyFill="1" applyBorder="1" applyAlignment="1">
      <alignment horizontal="center" vertical="center" wrapText="1"/>
    </xf>
    <xf numFmtId="0" fontId="34" fillId="2" borderId="45" xfId="0" applyFont="1" applyFill="1" applyBorder="1" applyAlignment="1">
      <alignment horizontal="center" vertical="center" wrapText="1"/>
    </xf>
    <xf numFmtId="0" fontId="35" fillId="2" borderId="46" xfId="0" applyFont="1" applyFill="1" applyBorder="1" applyAlignment="1">
      <alignment horizontal="center" vertical="center"/>
    </xf>
    <xf numFmtId="0" fontId="36" fillId="2" borderId="47" xfId="1" applyFont="1" applyFill="1" applyBorder="1" applyAlignment="1" applyProtection="1">
      <alignment horizontal="center" vertical="center"/>
    </xf>
    <xf numFmtId="0" fontId="35" fillId="2" borderId="47" xfId="0" applyFont="1" applyFill="1" applyBorder="1" applyAlignment="1">
      <alignment horizontal="center" vertical="center"/>
    </xf>
    <xf numFmtId="2" fontId="35" fillId="2" borderId="47" xfId="0" applyNumberFormat="1" applyFont="1" applyFill="1" applyBorder="1" applyAlignment="1">
      <alignment horizontal="center" vertical="center"/>
    </xf>
    <xf numFmtId="2" fontId="37" fillId="2" borderId="47" xfId="0" applyNumberFormat="1" applyFont="1" applyFill="1" applyBorder="1" applyAlignment="1">
      <alignment horizontal="center" vertical="center"/>
    </xf>
    <xf numFmtId="0" fontId="35" fillId="2" borderId="48" xfId="0" applyFont="1" applyFill="1" applyBorder="1" applyAlignment="1">
      <alignment horizontal="center" vertical="center"/>
    </xf>
    <xf numFmtId="0" fontId="36" fillId="2" borderId="43" xfId="1" applyFont="1" applyFill="1" applyBorder="1" applyAlignment="1" applyProtection="1">
      <alignment horizontal="center" vertical="center"/>
    </xf>
    <xf numFmtId="0" fontId="35" fillId="2" borderId="43" xfId="0" applyFont="1" applyFill="1" applyBorder="1" applyAlignment="1">
      <alignment horizontal="center" vertical="center"/>
    </xf>
    <xf numFmtId="1" fontId="35" fillId="2" borderId="43" xfId="0" applyNumberFormat="1" applyFont="1" applyFill="1" applyBorder="1" applyAlignment="1">
      <alignment horizontal="center" vertical="center"/>
    </xf>
    <xf numFmtId="2" fontId="35" fillId="2" borderId="43" xfId="0" applyNumberFormat="1" applyFont="1" applyFill="1" applyBorder="1" applyAlignment="1">
      <alignment horizontal="center" vertical="center"/>
    </xf>
    <xf numFmtId="2" fontId="37" fillId="2" borderId="43" xfId="0" applyNumberFormat="1" applyFont="1" applyFill="1" applyBorder="1" applyAlignment="1">
      <alignment horizontal="center" vertical="center"/>
    </xf>
    <xf numFmtId="0" fontId="0" fillId="4" borderId="0" xfId="0" applyFill="1"/>
    <xf numFmtId="0" fontId="35" fillId="2" borderId="51" xfId="0" applyFont="1" applyFill="1" applyBorder="1" applyAlignment="1">
      <alignment horizontal="center" vertical="center"/>
    </xf>
    <xf numFmtId="0" fontId="36" fillId="2" borderId="49" xfId="1" applyFont="1" applyFill="1" applyBorder="1" applyAlignment="1" applyProtection="1">
      <alignment horizontal="center" vertical="center"/>
    </xf>
    <xf numFmtId="0" fontId="35" fillId="2" borderId="49" xfId="0" applyFont="1" applyFill="1" applyBorder="1" applyAlignment="1">
      <alignment horizontal="center" vertical="center"/>
    </xf>
    <xf numFmtId="1" fontId="35" fillId="2" borderId="49" xfId="0" applyNumberFormat="1" applyFont="1" applyFill="1" applyBorder="1" applyAlignment="1">
      <alignment horizontal="center" vertical="center"/>
    </xf>
    <xf numFmtId="2" fontId="35" fillId="2" borderId="49" xfId="0" applyNumberFormat="1" applyFont="1" applyFill="1" applyBorder="1" applyAlignment="1">
      <alignment horizontal="center" vertical="center"/>
    </xf>
    <xf numFmtId="2" fontId="37" fillId="2" borderId="49" xfId="0" applyNumberFormat="1" applyFont="1" applyFill="1" applyBorder="1" applyAlignment="1">
      <alignment horizontal="center" vertical="center"/>
    </xf>
    <xf numFmtId="0" fontId="38" fillId="2" borderId="43" xfId="1" applyFont="1" applyFill="1" applyBorder="1" applyAlignment="1" applyProtection="1">
      <alignment horizontal="center" vertical="center"/>
    </xf>
    <xf numFmtId="0" fontId="35" fillId="2" borderId="32" xfId="0" applyFont="1" applyFill="1" applyBorder="1" applyAlignment="1">
      <alignment horizontal="center" vertical="center"/>
    </xf>
    <xf numFmtId="1" fontId="35" fillId="2" borderId="32" xfId="0" applyNumberFormat="1" applyFont="1" applyFill="1" applyBorder="1" applyAlignment="1">
      <alignment horizontal="center" vertical="center"/>
    </xf>
    <xf numFmtId="2" fontId="35" fillId="2" borderId="32" xfId="0" applyNumberFormat="1" applyFont="1" applyFill="1" applyBorder="1" applyAlignment="1">
      <alignment horizontal="center" vertical="center"/>
    </xf>
    <xf numFmtId="0" fontId="38" fillId="2" borderId="38" xfId="1" applyFont="1" applyFill="1" applyBorder="1" applyAlignment="1" applyProtection="1">
      <alignment horizontal="center" vertical="center"/>
    </xf>
    <xf numFmtId="0" fontId="35" fillId="2" borderId="38" xfId="0" applyFont="1" applyFill="1" applyBorder="1" applyAlignment="1">
      <alignment horizontal="center" vertical="center"/>
    </xf>
    <xf numFmtId="0" fontId="35" fillId="2" borderId="39" xfId="0" applyFont="1" applyFill="1" applyBorder="1" applyAlignment="1">
      <alignment horizontal="center" vertical="center"/>
    </xf>
    <xf numFmtId="0" fontId="39" fillId="2" borderId="43" xfId="0" applyFont="1" applyFill="1" applyBorder="1" applyAlignment="1">
      <alignment horizontal="center" vertical="center"/>
    </xf>
    <xf numFmtId="0" fontId="38" fillId="2" borderId="32" xfId="1" applyFont="1" applyFill="1" applyBorder="1" applyAlignment="1" applyProtection="1">
      <alignment horizontal="center" vertical="center"/>
    </xf>
    <xf numFmtId="2" fontId="37" fillId="2" borderId="32" xfId="0" applyNumberFormat="1" applyFont="1" applyFill="1" applyBorder="1" applyAlignment="1">
      <alignment horizontal="center" vertical="center"/>
    </xf>
    <xf numFmtId="0" fontId="0" fillId="0" borderId="52" xfId="0" applyBorder="1"/>
    <xf numFmtId="0" fontId="0" fillId="4" borderId="52" xfId="0" applyFill="1" applyBorder="1"/>
    <xf numFmtId="0" fontId="0" fillId="3" borderId="12" xfId="0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2" fillId="0" borderId="43" xfId="0" applyFont="1" applyBorder="1" applyAlignment="1">
      <alignment horizontal="center" vertical="center" wrapText="1"/>
    </xf>
    <xf numFmtId="2" fontId="2" fillId="0" borderId="50" xfId="0" applyNumberFormat="1" applyFont="1" applyBorder="1" applyAlignment="1">
      <alignment horizontal="center" vertical="center" wrapText="1"/>
    </xf>
    <xf numFmtId="0" fontId="0" fillId="3" borderId="43" xfId="0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 wrapText="1"/>
    </xf>
    <xf numFmtId="2" fontId="2" fillId="3" borderId="50" xfId="0" applyNumberFormat="1" applyFont="1" applyFill="1" applyBorder="1" applyAlignment="1">
      <alignment horizontal="center" vertical="center" wrapText="1"/>
    </xf>
    <xf numFmtId="0" fontId="28" fillId="5" borderId="53" xfId="1" applyFont="1" applyFill="1" applyBorder="1" applyAlignment="1" applyProtection="1">
      <alignment horizontal="center"/>
    </xf>
    <xf numFmtId="2" fontId="37" fillId="2" borderId="56" xfId="0" applyNumberFormat="1" applyFont="1" applyFill="1" applyBorder="1" applyAlignment="1">
      <alignment horizontal="center" vertical="center"/>
    </xf>
    <xf numFmtId="0" fontId="0" fillId="4" borderId="57" xfId="0" applyFill="1" applyBorder="1"/>
    <xf numFmtId="0" fontId="40" fillId="0" borderId="43" xfId="0" applyFont="1" applyBorder="1" applyAlignment="1">
      <alignment horizontal="center" vertical="center"/>
    </xf>
    <xf numFmtId="0" fontId="35" fillId="2" borderId="58" xfId="0" applyFont="1" applyFill="1" applyBorder="1" applyAlignment="1">
      <alignment horizontal="center" vertical="center"/>
    </xf>
    <xf numFmtId="0" fontId="35" fillId="2" borderId="59" xfId="0" applyFont="1" applyFill="1" applyBorder="1" applyAlignment="1">
      <alignment horizontal="center" vertical="center"/>
    </xf>
    <xf numFmtId="0" fontId="35" fillId="2" borderId="60" xfId="0" applyFont="1" applyFill="1" applyBorder="1" applyAlignment="1">
      <alignment horizontal="center" vertical="center"/>
    </xf>
    <xf numFmtId="0" fontId="35" fillId="2" borderId="61" xfId="0" applyFont="1" applyFill="1" applyBorder="1" applyAlignment="1">
      <alignment horizontal="center" vertical="center"/>
    </xf>
    <xf numFmtId="0" fontId="35" fillId="2" borderId="42" xfId="0" applyFont="1" applyFill="1" applyBorder="1" applyAlignment="1">
      <alignment horizontal="center" vertical="center"/>
    </xf>
    <xf numFmtId="0" fontId="35" fillId="2" borderId="41" xfId="0" applyFont="1" applyFill="1" applyBorder="1" applyAlignment="1">
      <alignment horizontal="center" vertical="center"/>
    </xf>
    <xf numFmtId="0" fontId="41" fillId="0" borderId="43" xfId="0" applyFont="1" applyBorder="1" applyAlignment="1">
      <alignment horizontal="center" vertical="center"/>
    </xf>
    <xf numFmtId="0" fontId="41" fillId="0" borderId="32" xfId="0" applyFont="1" applyBorder="1" applyAlignment="1">
      <alignment horizontal="center" vertical="center"/>
    </xf>
    <xf numFmtId="0" fontId="41" fillId="4" borderId="45" xfId="0" applyFont="1" applyFill="1" applyBorder="1" applyAlignment="1">
      <alignment horizontal="center" vertical="center"/>
    </xf>
    <xf numFmtId="0" fontId="1" fillId="0" borderId="0" xfId="0" applyFont="1"/>
    <xf numFmtId="0" fontId="4" fillId="0" borderId="4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3" fillId="5" borderId="53" xfId="1" applyFill="1" applyBorder="1" applyAlignment="1" applyProtection="1">
      <alignment horizontal="center"/>
    </xf>
    <xf numFmtId="0" fontId="39" fillId="2" borderId="48" xfId="0" applyFont="1" applyFill="1" applyBorder="1" applyAlignment="1">
      <alignment horizontal="center" vertical="center"/>
    </xf>
    <xf numFmtId="0" fontId="42" fillId="0" borderId="32" xfId="0" applyFont="1" applyBorder="1" applyAlignment="1">
      <alignment horizontal="center" vertical="center"/>
    </xf>
    <xf numFmtId="0" fontId="42" fillId="0" borderId="43" xfId="0" applyFont="1" applyBorder="1" applyAlignment="1">
      <alignment horizontal="center" vertical="center"/>
    </xf>
    <xf numFmtId="0" fontId="42" fillId="4" borderId="43" xfId="0" applyFont="1" applyFill="1" applyBorder="1" applyAlignment="1">
      <alignment horizontal="center" vertical="center"/>
    </xf>
    <xf numFmtId="0" fontId="43" fillId="2" borderId="0" xfId="0" applyFont="1" applyFill="1"/>
    <xf numFmtId="2" fontId="43" fillId="2" borderId="0" xfId="0" applyNumberFormat="1" applyFont="1" applyFill="1"/>
    <xf numFmtId="0" fontId="34" fillId="2" borderId="38" xfId="0" applyFont="1" applyFill="1" applyBorder="1" applyAlignment="1">
      <alignment horizontal="center" vertical="center" wrapText="1"/>
    </xf>
    <xf numFmtId="0" fontId="0" fillId="4" borderId="43" xfId="0" applyFill="1" applyBorder="1"/>
    <xf numFmtId="0" fontId="34" fillId="2" borderId="57" xfId="0" applyFont="1" applyFill="1" applyBorder="1" applyAlignment="1">
      <alignment horizontal="center" vertical="center" wrapText="1"/>
    </xf>
    <xf numFmtId="1" fontId="35" fillId="2" borderId="48" xfId="0" applyNumberFormat="1" applyFont="1" applyFill="1" applyBorder="1" applyAlignment="1">
      <alignment horizontal="center" vertical="center"/>
    </xf>
    <xf numFmtId="0" fontId="34" fillId="2" borderId="41" xfId="0" applyFont="1" applyFill="1" applyBorder="1" applyAlignment="1">
      <alignment horizontal="center" vertical="center" wrapText="1"/>
    </xf>
    <xf numFmtId="0" fontId="37" fillId="2" borderId="45" xfId="0" applyFont="1" applyFill="1" applyBorder="1" applyAlignment="1">
      <alignment horizontal="center" vertical="center" wrapText="1"/>
    </xf>
    <xf numFmtId="0" fontId="37" fillId="2" borderId="44" xfId="0" applyFont="1" applyFill="1" applyBorder="1" applyAlignment="1">
      <alignment horizontal="center" vertical="center" wrapText="1"/>
    </xf>
    <xf numFmtId="0" fontId="37" fillId="2" borderId="38" xfId="0" applyFont="1" applyFill="1" applyBorder="1" applyAlignment="1">
      <alignment horizontal="center" vertical="center" wrapText="1"/>
    </xf>
    <xf numFmtId="0" fontId="35" fillId="2" borderId="43" xfId="0" applyFont="1" applyFill="1" applyBorder="1" applyAlignment="1">
      <alignment horizontal="center" vertical="center" wrapText="1"/>
    </xf>
    <xf numFmtId="0" fontId="44" fillId="2" borderId="45" xfId="0" applyFont="1" applyFill="1" applyBorder="1" applyAlignment="1">
      <alignment horizontal="center" vertical="center" wrapText="1"/>
    </xf>
    <xf numFmtId="0" fontId="44" fillId="2" borderId="44" xfId="0" applyFont="1" applyFill="1" applyBorder="1" applyAlignment="1">
      <alignment horizontal="center" vertical="center" wrapText="1"/>
    </xf>
    <xf numFmtId="0" fontId="44" fillId="2" borderId="38" xfId="0" applyFont="1" applyFill="1" applyBorder="1" applyAlignment="1">
      <alignment horizontal="center" vertical="center" wrapText="1"/>
    </xf>
    <xf numFmtId="0" fontId="27" fillId="2" borderId="45" xfId="0" applyFont="1" applyFill="1" applyBorder="1" applyAlignment="1">
      <alignment horizontal="center" vertical="center" wrapText="1"/>
    </xf>
    <xf numFmtId="0" fontId="27" fillId="2" borderId="44" xfId="0" applyFont="1" applyFill="1" applyBorder="1" applyAlignment="1">
      <alignment horizontal="center" vertical="center" wrapText="1"/>
    </xf>
    <xf numFmtId="0" fontId="27" fillId="2" borderId="38" xfId="0" applyFont="1" applyFill="1" applyBorder="1" applyAlignment="1">
      <alignment horizontal="center" vertical="center" wrapText="1"/>
    </xf>
    <xf numFmtId="0" fontId="45" fillId="2" borderId="0" xfId="0" applyFont="1" applyFill="1" applyAlignment="1">
      <alignment horizontal="center"/>
    </xf>
    <xf numFmtId="2" fontId="45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2" borderId="0" xfId="0" applyFont="1" applyFill="1" applyAlignment="1">
      <alignment horizontal="left" wrapText="1"/>
    </xf>
    <xf numFmtId="2" fontId="4" fillId="2" borderId="0" xfId="0" applyNumberFormat="1" applyFont="1" applyFill="1" applyAlignment="1">
      <alignment horizontal="center"/>
    </xf>
    <xf numFmtId="0" fontId="45" fillId="2" borderId="0" xfId="0" applyFont="1" applyFill="1" applyAlignment="1">
      <alignment horizontal="center" wrapText="1"/>
    </xf>
    <xf numFmtId="0" fontId="0" fillId="4" borderId="38" xfId="0" applyFill="1" applyBorder="1"/>
    <xf numFmtId="0" fontId="0" fillId="4" borderId="62" xfId="0" applyFill="1" applyBorder="1"/>
    <xf numFmtId="0" fontId="46" fillId="2" borderId="43" xfId="0" applyFont="1" applyFill="1" applyBorder="1" applyAlignment="1">
      <alignment horizontal="center" vertical="center"/>
    </xf>
    <xf numFmtId="2" fontId="37" fillId="2" borderId="48" xfId="0" applyNumberFormat="1" applyFont="1" applyFill="1" applyBorder="1" applyAlignment="1">
      <alignment horizontal="center" vertical="center"/>
    </xf>
    <xf numFmtId="0" fontId="1" fillId="2" borderId="0" xfId="0" applyFont="1" applyFill="1"/>
    <xf numFmtId="0" fontId="12" fillId="2" borderId="0" xfId="0" applyFont="1" applyFill="1"/>
    <xf numFmtId="0" fontId="12" fillId="2" borderId="43" xfId="0" applyFont="1" applyFill="1" applyBorder="1" applyAlignment="1">
      <alignment horizontal="center" vertical="center"/>
    </xf>
    <xf numFmtId="0" fontId="12" fillId="3" borderId="43" xfId="0" applyFont="1" applyFill="1" applyBorder="1" applyAlignment="1">
      <alignment horizontal="center" vertical="center"/>
    </xf>
    <xf numFmtId="0" fontId="12" fillId="2" borderId="64" xfId="0" applyFont="1" applyFill="1" applyBorder="1" applyAlignment="1">
      <alignment horizontal="center" vertical="center"/>
    </xf>
    <xf numFmtId="0" fontId="12" fillId="2" borderId="45" xfId="0" applyFont="1" applyFill="1" applyBorder="1" applyAlignment="1">
      <alignment horizontal="center" vertical="center" wrapText="1"/>
    </xf>
    <xf numFmtId="0" fontId="0" fillId="6" borderId="67" xfId="0" applyFill="1" applyBorder="1" applyAlignment="1">
      <alignment horizontal="center" vertical="center"/>
    </xf>
    <xf numFmtId="0" fontId="14" fillId="6" borderId="68" xfId="0" applyFont="1" applyFill="1" applyBorder="1" applyAlignment="1">
      <alignment horizontal="center" wrapText="1"/>
    </xf>
    <xf numFmtId="0" fontId="1" fillId="6" borderId="67" xfId="0" applyFont="1" applyFill="1" applyBorder="1" applyAlignment="1">
      <alignment horizontal="center" vertical="center"/>
    </xf>
    <xf numFmtId="0" fontId="45" fillId="2" borderId="0" xfId="0" applyFont="1" applyFill="1" applyAlignment="1">
      <alignment horizontal="center" vertical="center"/>
    </xf>
    <xf numFmtId="2" fontId="45" fillId="2" borderId="0" xfId="0" applyNumberFormat="1" applyFont="1" applyFill="1" applyAlignment="1">
      <alignment horizontal="center" vertical="center"/>
    </xf>
    <xf numFmtId="0" fontId="0" fillId="2" borderId="35" xfId="0" applyFill="1" applyBorder="1"/>
    <xf numFmtId="0" fontId="0" fillId="2" borderId="52" xfId="0" applyFill="1" applyBorder="1"/>
    <xf numFmtId="0" fontId="43" fillId="7" borderId="70" xfId="0" applyFont="1" applyFill="1" applyBorder="1" applyAlignment="1">
      <alignment horizontal="center" vertical="center"/>
    </xf>
    <xf numFmtId="0" fontId="36" fillId="2" borderId="38" xfId="1" applyFont="1" applyFill="1" applyBorder="1" applyAlignment="1" applyProtection="1">
      <alignment horizontal="center" vertical="center"/>
    </xf>
    <xf numFmtId="0" fontId="36" fillId="2" borderId="32" xfId="1" applyFont="1" applyFill="1" applyBorder="1" applyAlignment="1" applyProtection="1">
      <alignment horizontal="center" vertical="center"/>
    </xf>
    <xf numFmtId="0" fontId="47" fillId="0" borderId="0" xfId="1" applyFont="1" applyAlignment="1" applyProtection="1">
      <alignment horizontal="center"/>
    </xf>
    <xf numFmtId="0" fontId="47" fillId="0" borderId="0" xfId="1" applyFont="1" applyAlignment="1" applyProtection="1">
      <alignment horizontal="center" vertical="top"/>
    </xf>
    <xf numFmtId="0" fontId="48" fillId="0" borderId="0" xfId="0" applyFont="1" applyAlignment="1">
      <alignment horizontal="center" vertical="top"/>
    </xf>
    <xf numFmtId="0" fontId="47" fillId="2" borderId="0" xfId="1" applyFont="1" applyFill="1" applyAlignment="1" applyProtection="1">
      <alignment horizontal="center" vertical="top"/>
    </xf>
    <xf numFmtId="0" fontId="48" fillId="2" borderId="0" xfId="0" applyFont="1" applyFill="1" applyAlignment="1">
      <alignment horizontal="center" vertical="top"/>
    </xf>
    <xf numFmtId="0" fontId="47" fillId="2" borderId="0" xfId="1" applyFont="1" applyFill="1" applyAlignment="1" applyProtection="1">
      <alignment horizontal="center"/>
    </xf>
    <xf numFmtId="0" fontId="48" fillId="2" borderId="0" xfId="0" applyFont="1" applyFill="1" applyAlignment="1">
      <alignment horizontal="center"/>
    </xf>
    <xf numFmtId="0" fontId="47" fillId="2" borderId="0" xfId="1" quotePrefix="1" applyFont="1" applyFill="1" applyAlignment="1" applyProtection="1">
      <alignment horizontal="center"/>
    </xf>
    <xf numFmtId="0" fontId="20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23" fillId="2" borderId="0" xfId="1" applyFont="1" applyFill="1" applyAlignment="1" applyProtection="1">
      <alignment horizontal="center"/>
    </xf>
    <xf numFmtId="0" fontId="22" fillId="2" borderId="0" xfId="1" applyFont="1" applyFill="1" applyBorder="1" applyAlignment="1" applyProtection="1">
      <alignment horizontal="center" vertical="center"/>
    </xf>
    <xf numFmtId="0" fontId="47" fillId="2" borderId="0" xfId="1" applyFont="1" applyFill="1" applyAlignment="1" applyProtection="1">
      <alignment horizontal="center"/>
    </xf>
    <xf numFmtId="0" fontId="31" fillId="5" borderId="53" xfId="1" applyFont="1" applyFill="1" applyBorder="1" applyAlignment="1" applyProtection="1">
      <alignment horizontal="center" vertical="center"/>
    </xf>
    <xf numFmtId="0" fontId="31" fillId="5" borderId="5" xfId="1" applyFont="1" applyFill="1" applyBorder="1" applyAlignment="1" applyProtection="1">
      <alignment horizontal="center" vertical="center"/>
    </xf>
    <xf numFmtId="0" fontId="31" fillId="5" borderId="54" xfId="1" applyFont="1" applyFill="1" applyBorder="1" applyAlignment="1" applyProtection="1">
      <alignment horizontal="center" vertical="center"/>
    </xf>
    <xf numFmtId="0" fontId="43" fillId="2" borderId="53" xfId="0" applyFont="1" applyFill="1" applyBorder="1" applyAlignment="1">
      <alignment horizontal="center" vertical="center"/>
    </xf>
    <xf numFmtId="0" fontId="43" fillId="2" borderId="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2" fillId="2" borderId="53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5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right"/>
    </xf>
    <xf numFmtId="0" fontId="11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2" fillId="2" borderId="65" xfId="0" applyFont="1" applyFill="1" applyBorder="1" applyAlignment="1">
      <alignment horizontal="center" vertical="center" wrapText="1"/>
    </xf>
    <xf numFmtId="0" fontId="12" fillId="2" borderId="66" xfId="0" applyFont="1" applyFill="1" applyBorder="1" applyAlignment="1">
      <alignment horizontal="center" vertical="center" wrapText="1"/>
    </xf>
    <xf numFmtId="164" fontId="1" fillId="6" borderId="63" xfId="0" applyNumberFormat="1" applyFont="1" applyFill="1" applyBorder="1" applyAlignment="1">
      <alignment horizontal="center" vertical="center"/>
    </xf>
    <xf numFmtId="164" fontId="1" fillId="6" borderId="69" xfId="0" applyNumberFormat="1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" fillId="5" borderId="53" xfId="1" applyFill="1" applyBorder="1" applyAlignment="1" applyProtection="1">
      <alignment horizontal="center"/>
    </xf>
    <xf numFmtId="0" fontId="3" fillId="5" borderId="5" xfId="1" applyFill="1" applyBorder="1" applyAlignment="1" applyProtection="1">
      <alignment horizontal="center"/>
    </xf>
    <xf numFmtId="0" fontId="28" fillId="5" borderId="53" xfId="1" applyFont="1" applyFill="1" applyBorder="1" applyAlignment="1" applyProtection="1">
      <alignment horizontal="center"/>
    </xf>
    <xf numFmtId="0" fontId="28" fillId="5" borderId="5" xfId="1" applyFont="1" applyFill="1" applyBorder="1" applyAlignment="1" applyProtection="1">
      <alignment horizontal="center"/>
    </xf>
    <xf numFmtId="0" fontId="3" fillId="5" borderId="54" xfId="1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0" fontId="0" fillId="2" borderId="42" xfId="0" applyFill="1" applyBorder="1" applyAlignment="1">
      <alignment horizontal="center"/>
    </xf>
    <xf numFmtId="0" fontId="28" fillId="5" borderId="54" xfId="1" applyFont="1" applyFill="1" applyBorder="1" applyAlignment="1" applyProtection="1">
      <alignment horizontal="center"/>
    </xf>
  </cellXfs>
  <cellStyles count="3">
    <cellStyle name="Lien hypertexte" xfId="1" builtinId="8"/>
    <cellStyle name="Normal" xfId="0" builtinId="0"/>
    <cellStyle name="Normal 3" xfId="2" xr:uid="{7F6AC974-EB73-4AA5-93F2-C8E25C1ED0D9}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microsoft.com/office/2017/10/relationships/person" Target="persons/perso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1</xdr:col>
      <xdr:colOff>1238250</xdr:colOff>
      <xdr:row>34</xdr:row>
      <xdr:rowOff>123825</xdr:rowOff>
    </xdr:to>
    <xdr:sp macro="" textlink="">
      <xdr:nvSpPr>
        <xdr:cNvPr id="20494" name="AutoShape 1" descr="baseba7test">
          <a:extLst>
            <a:ext uri="{FF2B5EF4-FFF2-40B4-BE49-F238E27FC236}">
              <a16:creationId xmlns:a16="http://schemas.microsoft.com/office/drawing/2014/main" id="{FFEB5F0F-D5A2-4CD9-BFC1-2005159A5412}"/>
            </a:ext>
          </a:extLst>
        </xdr:cNvPr>
        <xdr:cNvSpPr>
          <a:spLocks noChangeAspect="1" noChangeArrowheads="1"/>
        </xdr:cNvSpPr>
      </xdr:nvSpPr>
      <xdr:spPr bwMode="auto">
        <a:xfrm>
          <a:off x="1781175" y="5114925"/>
          <a:ext cx="12382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76200</xdr:rowOff>
    </xdr:from>
    <xdr:to>
      <xdr:col>0</xdr:col>
      <xdr:colOff>962025</xdr:colOff>
      <xdr:row>4</xdr:row>
      <xdr:rowOff>38100</xdr:rowOff>
    </xdr:to>
    <xdr:pic>
      <xdr:nvPicPr>
        <xdr:cNvPr id="20495" name="Picture 3" descr="baseball22">
          <a:extLst>
            <a:ext uri="{FF2B5EF4-FFF2-40B4-BE49-F238E27FC236}">
              <a16:creationId xmlns:a16="http://schemas.microsoft.com/office/drawing/2014/main" id="{C6910C45-3C39-41DF-97A4-B4F7456DE1F7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8858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476250</xdr:colOff>
      <xdr:row>0</xdr:row>
      <xdr:rowOff>85725</xdr:rowOff>
    </xdr:from>
    <xdr:to>
      <xdr:col>7</xdr:col>
      <xdr:colOff>666750</xdr:colOff>
      <xdr:row>5</xdr:row>
      <xdr:rowOff>38100</xdr:rowOff>
    </xdr:to>
    <xdr:pic>
      <xdr:nvPicPr>
        <xdr:cNvPr id="20496" name="Picture 4" descr="baseball22">
          <a:extLst>
            <a:ext uri="{FF2B5EF4-FFF2-40B4-BE49-F238E27FC236}">
              <a16:creationId xmlns:a16="http://schemas.microsoft.com/office/drawing/2014/main" id="{5E23D836-817A-4EF9-9E19-4ACFEE188DB7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85725"/>
          <a:ext cx="9048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19049</xdr:colOff>
      <xdr:row>9</xdr:row>
      <xdr:rowOff>19050</xdr:rowOff>
    </xdr:from>
    <xdr:to>
      <xdr:col>1</xdr:col>
      <xdr:colOff>28574</xdr:colOff>
      <xdr:row>15</xdr:row>
      <xdr:rowOff>171450</xdr:rowOff>
    </xdr:to>
    <xdr:sp macro="" textlink="">
      <xdr:nvSpPr>
        <xdr:cNvPr id="20497" name="Line 5">
          <a:extLst>
            <a:ext uri="{FF2B5EF4-FFF2-40B4-BE49-F238E27FC236}">
              <a16:creationId xmlns:a16="http://schemas.microsoft.com/office/drawing/2014/main" id="{BCBA1085-FEB8-4758-B2DD-35FEDC93D468}"/>
            </a:ext>
          </a:extLst>
        </xdr:cNvPr>
        <xdr:cNvSpPr>
          <a:spLocks noChangeShapeType="1"/>
        </xdr:cNvSpPr>
      </xdr:nvSpPr>
      <xdr:spPr bwMode="auto">
        <a:xfrm>
          <a:off x="1800224" y="2038350"/>
          <a:ext cx="9525" cy="1371600"/>
        </a:xfrm>
        <a:prstGeom prst="line">
          <a:avLst/>
        </a:prstGeom>
        <a:noFill/>
        <a:ln w="317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380999</xdr:colOff>
      <xdr:row>8</xdr:row>
      <xdr:rowOff>666750</xdr:rowOff>
    </xdr:from>
    <xdr:to>
      <xdr:col>5</xdr:col>
      <xdr:colOff>390524</xdr:colOff>
      <xdr:row>12</xdr:row>
      <xdr:rowOff>28575</xdr:rowOff>
    </xdr:to>
    <xdr:sp macro="" textlink="">
      <xdr:nvSpPr>
        <xdr:cNvPr id="20498" name="Line 6">
          <a:extLst>
            <a:ext uri="{FF2B5EF4-FFF2-40B4-BE49-F238E27FC236}">
              <a16:creationId xmlns:a16="http://schemas.microsoft.com/office/drawing/2014/main" id="{8ADD9624-A63E-4930-ABB8-45EFD6ECEB85}"/>
            </a:ext>
          </a:extLst>
        </xdr:cNvPr>
        <xdr:cNvSpPr>
          <a:spLocks noChangeShapeType="1"/>
        </xdr:cNvSpPr>
      </xdr:nvSpPr>
      <xdr:spPr bwMode="auto">
        <a:xfrm>
          <a:off x="6953249" y="1924050"/>
          <a:ext cx="9525" cy="438150"/>
        </a:xfrm>
        <a:prstGeom prst="line">
          <a:avLst/>
        </a:prstGeom>
        <a:noFill/>
        <a:ln w="317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1666875</xdr:colOff>
      <xdr:row>8</xdr:row>
      <xdr:rowOff>190500</xdr:rowOff>
    </xdr:from>
    <xdr:to>
      <xdr:col>2</xdr:col>
      <xdr:colOff>1181100</xdr:colOff>
      <xdr:row>13</xdr:row>
      <xdr:rowOff>38100</xdr:rowOff>
    </xdr:to>
    <xdr:pic>
      <xdr:nvPicPr>
        <xdr:cNvPr id="20499" name="Picture 7" descr="lanceur">
          <a:extLst>
            <a:ext uri="{FF2B5EF4-FFF2-40B4-BE49-F238E27FC236}">
              <a16:creationId xmlns:a16="http://schemas.microsoft.com/office/drawing/2014/main" id="{B323AD5B-2468-4C20-8A55-D12B9D035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1447800"/>
          <a:ext cx="129540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4</xdr:row>
      <xdr:rowOff>133350</xdr:rowOff>
    </xdr:from>
    <xdr:to>
      <xdr:col>5</xdr:col>
      <xdr:colOff>9525</xdr:colOff>
      <xdr:row>4</xdr:row>
      <xdr:rowOff>133350</xdr:rowOff>
    </xdr:to>
    <xdr:sp macro="" textlink="">
      <xdr:nvSpPr>
        <xdr:cNvPr id="1055" name="Line 1">
          <a:extLst>
            <a:ext uri="{FF2B5EF4-FFF2-40B4-BE49-F238E27FC236}">
              <a16:creationId xmlns:a16="http://schemas.microsoft.com/office/drawing/2014/main" id="{0F6C0292-14A4-4F9E-A0EC-BFE9A84C018F}"/>
            </a:ext>
          </a:extLst>
        </xdr:cNvPr>
        <xdr:cNvSpPr>
          <a:spLocks noChangeShapeType="1"/>
        </xdr:cNvSpPr>
      </xdr:nvSpPr>
      <xdr:spPr bwMode="auto">
        <a:xfrm flipH="1">
          <a:off x="2638425" y="809625"/>
          <a:ext cx="352425" cy="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showGridLines="0" showRowColHeaders="0" workbookViewId="0">
      <selection activeCell="A18" sqref="A18:B18"/>
    </sheetView>
  </sheetViews>
  <sheetFormatPr baseColWidth="10" defaultColWidth="9.1796875" defaultRowHeight="12.5" x14ac:dyDescent="0.25"/>
  <cols>
    <col min="1" max="2" width="26.7265625" style="1" customWidth="1"/>
    <col min="3" max="3" width="23.7265625" style="1" customWidth="1"/>
    <col min="4" max="8" width="10.7265625" style="1" customWidth="1"/>
    <col min="9" max="10" width="10.26953125" style="1" customWidth="1"/>
    <col min="11" max="16384" width="9.1796875" style="1"/>
  </cols>
  <sheetData>
    <row r="1" spans="1:11" ht="12.75" customHeight="1" x14ac:dyDescent="0.65">
      <c r="A1" s="336" t="s">
        <v>543</v>
      </c>
      <c r="B1" s="336"/>
      <c r="C1" s="336"/>
      <c r="D1" s="336"/>
      <c r="E1" s="336"/>
      <c r="F1" s="336"/>
      <c r="G1" s="336"/>
      <c r="H1" s="336"/>
      <c r="I1" s="18"/>
      <c r="J1" s="18"/>
      <c r="K1" s="18"/>
    </row>
    <row r="2" spans="1:11" ht="12.75" customHeight="1" x14ac:dyDescent="0.65">
      <c r="A2" s="336"/>
      <c r="B2" s="336"/>
      <c r="C2" s="336"/>
      <c r="D2" s="336"/>
      <c r="E2" s="336"/>
      <c r="F2" s="336"/>
      <c r="G2" s="336"/>
      <c r="H2" s="336"/>
      <c r="I2" s="18"/>
      <c r="J2" s="18"/>
      <c r="K2" s="18"/>
    </row>
    <row r="3" spans="1:11" ht="12.75" customHeight="1" x14ac:dyDescent="0.65">
      <c r="A3" s="336"/>
      <c r="B3" s="336"/>
      <c r="C3" s="336"/>
      <c r="D3" s="336"/>
      <c r="E3" s="336"/>
      <c r="F3" s="336"/>
      <c r="G3" s="336"/>
      <c r="H3" s="336"/>
      <c r="I3" s="18"/>
      <c r="J3" s="18"/>
      <c r="K3" s="18"/>
    </row>
    <row r="4" spans="1:11" ht="9.75" customHeight="1" x14ac:dyDescent="0.6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ht="5.25" customHeight="1" x14ac:dyDescent="0.5">
      <c r="A5" s="25"/>
      <c r="B5" s="19"/>
    </row>
    <row r="6" spans="1:11" ht="27.5" x14ac:dyDescent="0.55000000000000004">
      <c r="A6" s="337" t="s">
        <v>544</v>
      </c>
      <c r="B6" s="337"/>
      <c r="C6" s="337"/>
      <c r="D6" s="337"/>
      <c r="E6" s="337"/>
      <c r="F6" s="337"/>
      <c r="G6" s="337"/>
      <c r="H6" s="337"/>
      <c r="I6" s="20"/>
      <c r="J6" s="20"/>
      <c r="K6" s="20"/>
    </row>
    <row r="7" spans="1:11" ht="9.75" customHeight="1" x14ac:dyDescent="0.25">
      <c r="A7" s="337"/>
      <c r="B7" s="337"/>
      <c r="C7" s="337"/>
      <c r="D7" s="337"/>
      <c r="E7" s="337"/>
      <c r="F7" s="337"/>
      <c r="G7" s="337"/>
      <c r="H7" s="337"/>
    </row>
    <row r="8" spans="1:11" ht="8.25" customHeight="1" x14ac:dyDescent="0.25">
      <c r="B8" s="19"/>
    </row>
    <row r="9" spans="1:11" ht="60" customHeight="1" x14ac:dyDescent="0.25">
      <c r="A9" s="335" t="s">
        <v>320</v>
      </c>
      <c r="B9" s="335"/>
      <c r="C9" s="21"/>
      <c r="D9" s="335" t="s">
        <v>321</v>
      </c>
      <c r="E9" s="335"/>
      <c r="F9" s="335"/>
      <c r="G9" s="335"/>
      <c r="H9" s="335"/>
    </row>
    <row r="10" spans="1:11" ht="8.25" customHeight="1" x14ac:dyDescent="0.25">
      <c r="B10" s="19"/>
    </row>
    <row r="11" spans="1:11" ht="8.25" customHeight="1" x14ac:dyDescent="0.25">
      <c r="B11" s="19"/>
    </row>
    <row r="12" spans="1:11" ht="8.25" customHeight="1" x14ac:dyDescent="0.25">
      <c r="B12" s="19"/>
    </row>
    <row r="13" spans="1:11" ht="31.5" customHeight="1" x14ac:dyDescent="0.25">
      <c r="B13" s="19"/>
      <c r="D13" s="329">
        <v>2030</v>
      </c>
      <c r="E13" s="329">
        <v>2029</v>
      </c>
      <c r="F13" s="329">
        <v>2028</v>
      </c>
      <c r="G13" s="329">
        <v>2027</v>
      </c>
      <c r="H13" s="329">
        <v>2026</v>
      </c>
    </row>
    <row r="14" spans="1:11" ht="31.5" customHeight="1" x14ac:dyDescent="0.25">
      <c r="B14" s="19"/>
      <c r="D14" s="328">
        <v>2025</v>
      </c>
      <c r="E14" s="328">
        <v>2024</v>
      </c>
      <c r="F14" s="328">
        <v>2023</v>
      </c>
      <c r="G14" s="328">
        <v>2022</v>
      </c>
      <c r="H14" s="330">
        <v>2021</v>
      </c>
    </row>
    <row r="15" spans="1:11" ht="8.25" customHeight="1" x14ac:dyDescent="0.25">
      <c r="B15" s="19"/>
      <c r="D15" s="331"/>
      <c r="E15" s="331"/>
      <c r="F15" s="331"/>
      <c r="G15" s="331"/>
      <c r="H15" s="331"/>
    </row>
    <row r="16" spans="1:11" ht="28.5" customHeight="1" x14ac:dyDescent="0.25">
      <c r="B16" s="19"/>
      <c r="D16" s="328">
        <v>2020</v>
      </c>
      <c r="E16" s="328">
        <v>2019</v>
      </c>
      <c r="F16" s="328">
        <v>2018</v>
      </c>
      <c r="G16" s="328">
        <v>2017</v>
      </c>
      <c r="H16" s="330">
        <v>2016</v>
      </c>
    </row>
    <row r="17" spans="1:10" ht="5.25" customHeight="1" x14ac:dyDescent="0.4">
      <c r="B17" s="19"/>
      <c r="D17" s="332"/>
      <c r="E17" s="332"/>
      <c r="F17" s="332"/>
      <c r="G17" s="332"/>
      <c r="H17" s="332"/>
    </row>
    <row r="18" spans="1:10" s="24" customFormat="1" ht="25" customHeight="1" x14ac:dyDescent="0.5">
      <c r="A18" s="339" t="s">
        <v>273</v>
      </c>
      <c r="B18" s="339"/>
      <c r="C18" s="22"/>
      <c r="D18" s="332">
        <v>2015</v>
      </c>
      <c r="E18" s="332">
        <v>2014</v>
      </c>
      <c r="F18" s="332">
        <v>2013</v>
      </c>
      <c r="G18" s="332">
        <v>2012</v>
      </c>
      <c r="H18" s="332">
        <v>2011</v>
      </c>
      <c r="I18" s="217"/>
      <c r="J18" s="23"/>
    </row>
    <row r="19" spans="1:10" s="24" customFormat="1" ht="12.75" customHeight="1" x14ac:dyDescent="0.5">
      <c r="A19" s="216"/>
      <c r="B19" s="216"/>
      <c r="C19" s="22"/>
      <c r="D19" s="332"/>
      <c r="E19" s="332"/>
      <c r="F19" s="332"/>
      <c r="G19" s="332"/>
      <c r="H19" s="332"/>
      <c r="I19" s="23"/>
      <c r="J19" s="23"/>
    </row>
    <row r="20" spans="1:10" s="24" customFormat="1" ht="25" customHeight="1" x14ac:dyDescent="0.5">
      <c r="A20" s="216"/>
      <c r="B20" s="216"/>
      <c r="C20" s="22"/>
      <c r="D20" s="332">
        <v>2010</v>
      </c>
      <c r="E20" s="332">
        <v>2009</v>
      </c>
      <c r="F20" s="332">
        <v>2008</v>
      </c>
      <c r="G20" s="332">
        <v>2007</v>
      </c>
      <c r="H20" s="332">
        <v>2006</v>
      </c>
      <c r="I20" s="23"/>
      <c r="J20" s="23"/>
    </row>
    <row r="21" spans="1:10" ht="12.75" customHeight="1" x14ac:dyDescent="0.4">
      <c r="B21" s="19"/>
      <c r="D21" s="333"/>
      <c r="E21" s="333"/>
      <c r="F21" s="333"/>
      <c r="G21" s="333"/>
      <c r="H21" s="333"/>
    </row>
    <row r="22" spans="1:10" ht="25" customHeight="1" x14ac:dyDescent="0.4">
      <c r="B22" s="19"/>
      <c r="D22" s="327">
        <v>2005</v>
      </c>
      <c r="E22" s="332">
        <v>2004</v>
      </c>
      <c r="F22" s="327">
        <v>2003</v>
      </c>
      <c r="G22" s="334">
        <v>2002</v>
      </c>
      <c r="H22" s="327">
        <v>2001</v>
      </c>
    </row>
    <row r="23" spans="1:10" ht="12.75" customHeight="1" x14ac:dyDescent="0.4">
      <c r="D23" s="333"/>
      <c r="E23" s="333"/>
      <c r="F23" s="333"/>
      <c r="G23" s="333"/>
      <c r="H23" s="333"/>
    </row>
    <row r="24" spans="1:10" s="24" customFormat="1" ht="25" customHeight="1" x14ac:dyDescent="0.5">
      <c r="A24" s="1"/>
      <c r="B24" s="1"/>
      <c r="C24" s="1"/>
      <c r="D24" s="327">
        <v>2000</v>
      </c>
      <c r="E24" s="332">
        <v>1999</v>
      </c>
      <c r="F24" s="332">
        <v>1998</v>
      </c>
      <c r="G24" s="334">
        <v>1997</v>
      </c>
      <c r="H24" s="332">
        <v>1996</v>
      </c>
      <c r="I24" s="338"/>
      <c r="J24" s="338"/>
    </row>
    <row r="25" spans="1:10" ht="12.75" customHeight="1" x14ac:dyDescent="0.4">
      <c r="D25" s="333"/>
      <c r="E25" s="333"/>
      <c r="F25" s="333"/>
      <c r="G25" s="333"/>
      <c r="H25" s="333"/>
    </row>
    <row r="26" spans="1:10" s="24" customFormat="1" ht="25" customHeight="1" x14ac:dyDescent="0.5">
      <c r="A26" s="1"/>
      <c r="B26" s="1"/>
      <c r="C26" s="1"/>
      <c r="D26" s="332">
        <v>1995</v>
      </c>
      <c r="E26" s="332">
        <v>1994</v>
      </c>
      <c r="F26" s="332">
        <v>1993</v>
      </c>
      <c r="G26" s="334">
        <v>1992</v>
      </c>
      <c r="H26" s="332">
        <v>1991</v>
      </c>
      <c r="I26" s="338"/>
      <c r="J26" s="338"/>
    </row>
    <row r="27" spans="1:10" ht="12.75" customHeight="1" x14ac:dyDescent="0.4">
      <c r="D27" s="333"/>
      <c r="E27" s="333"/>
      <c r="F27" s="333"/>
      <c r="G27" s="333"/>
      <c r="H27" s="333"/>
    </row>
    <row r="28" spans="1:10" s="24" customFormat="1" ht="25" customHeight="1" x14ac:dyDescent="0.5">
      <c r="A28" s="1"/>
      <c r="B28" s="1"/>
      <c r="C28" s="1"/>
      <c r="D28" s="332">
        <v>1990</v>
      </c>
      <c r="E28" s="332">
        <v>1989</v>
      </c>
      <c r="F28" s="332">
        <v>1988</v>
      </c>
      <c r="G28" s="340" t="s">
        <v>274</v>
      </c>
      <c r="H28" s="340"/>
      <c r="I28" s="338"/>
      <c r="J28" s="338"/>
    </row>
    <row r="29" spans="1:10" ht="12.75" customHeight="1" x14ac:dyDescent="0.25">
      <c r="D29" s="19"/>
      <c r="E29" s="19"/>
      <c r="F29" s="19"/>
      <c r="G29" s="19"/>
      <c r="H29" s="19"/>
    </row>
    <row r="30" spans="1:10" ht="12.75" customHeight="1" x14ac:dyDescent="0.25">
      <c r="G30" s="19"/>
    </row>
    <row r="31" spans="1:10" s="24" customFormat="1" ht="25" x14ac:dyDescent="0.5">
      <c r="A31" s="1"/>
      <c r="B31" s="1"/>
      <c r="C31" s="1"/>
      <c r="D31" s="1"/>
      <c r="E31" s="1"/>
      <c r="F31" s="1"/>
      <c r="G31" s="338"/>
      <c r="H31" s="338"/>
      <c r="I31" s="338"/>
      <c r="J31" s="338"/>
    </row>
  </sheetData>
  <mergeCells count="11">
    <mergeCell ref="D9:H9"/>
    <mergeCell ref="A1:H3"/>
    <mergeCell ref="A6:H7"/>
    <mergeCell ref="G31:H31"/>
    <mergeCell ref="I24:J24"/>
    <mergeCell ref="A18:B18"/>
    <mergeCell ref="A9:B9"/>
    <mergeCell ref="I31:J31"/>
    <mergeCell ref="G28:H28"/>
    <mergeCell ref="I28:J28"/>
    <mergeCell ref="I26:J26"/>
  </mergeCells>
  <phoneticPr fontId="16" type="noConversion"/>
  <hyperlinks>
    <hyperlink ref="A18:B18" location="'STATISTIQUE INDIVIDUEL'!A1" display="Cliquez ICI" xr:uid="{00000000-0004-0000-0000-000000000000}"/>
    <hyperlink ref="E22" location="'L-2004'!A1" display="'L-2004'!A1" xr:uid="{00000000-0004-0000-0000-000001000000}"/>
    <hyperlink ref="G22" location="'L-2002'!A1" display="'L-2002'!A1" xr:uid="{00000000-0004-0000-0000-000002000000}"/>
    <hyperlink ref="E24" location="'L-1999'!A1" display="'L-1999'!A1" xr:uid="{00000000-0004-0000-0000-000003000000}"/>
    <hyperlink ref="F24" location="'L-1998'!A1" display="'L-1998'!A1" xr:uid="{00000000-0004-0000-0000-000004000000}"/>
    <hyperlink ref="G24" location="'L-1997'!A1" display="'L-1997'!A1" xr:uid="{00000000-0004-0000-0000-000005000000}"/>
    <hyperlink ref="H24" location="'L-1996'!A1" display="'L-1996'!A1" xr:uid="{00000000-0004-0000-0000-000006000000}"/>
    <hyperlink ref="D26" location="'L-1995'!A1" display="'L-1995'!A1" xr:uid="{00000000-0004-0000-0000-000007000000}"/>
    <hyperlink ref="E26" location="'L-1994'!A1" display="'L-1994'!A1" xr:uid="{00000000-0004-0000-0000-000008000000}"/>
    <hyperlink ref="F26" location="'L-1993'!A1" display="'L-1993'!A1" xr:uid="{00000000-0004-0000-0000-000009000000}"/>
    <hyperlink ref="G26" location="'L-1992'!A1" display="'L-1992'!A1" xr:uid="{00000000-0004-0000-0000-00000A000000}"/>
    <hyperlink ref="H26" location="'L-1991'!A1" display="'L-1991'!A1" xr:uid="{00000000-0004-0000-0000-00000B000000}"/>
    <hyperlink ref="D28" location="'L-1990'!A1" display="'L-1990'!A1" xr:uid="{00000000-0004-0000-0000-00000C000000}"/>
    <hyperlink ref="E28" location="'L-1989'!A1" display="'L-1989'!A1" xr:uid="{00000000-0004-0000-0000-00000D000000}"/>
    <hyperlink ref="F28" location="'L-1988'!A1" display="'L-1988'!A1" xr:uid="{00000000-0004-0000-0000-00000E000000}"/>
    <hyperlink ref="G28:H28" location="'L-1976-1987'!A1" display="1976 - 1987" xr:uid="{00000000-0004-0000-0000-00000F000000}"/>
    <hyperlink ref="H22" location="'L-2001'!A1" display="'L-2001'!A1" xr:uid="{00000000-0004-0000-0000-000010000000}"/>
    <hyperlink ref="D20" location="'L-2010'!A1" display="'L-2010'!A1" xr:uid="{00000000-0004-0000-0000-000011000000}"/>
    <hyperlink ref="E20" location="'L-2009'!A1" display="'L-2009'!A1" xr:uid="{00000000-0004-0000-0000-000012000000}"/>
    <hyperlink ref="F20" location="'L-2008'!A1" display="'L-2008'!A1" xr:uid="{00000000-0004-0000-0000-000013000000}"/>
    <hyperlink ref="G20" location="'L-2007'!A1" display="'L-2007'!A1" xr:uid="{00000000-0004-0000-0000-000014000000}"/>
    <hyperlink ref="H20" location="'L-2006'!A1" display="'L-2006'!A1" xr:uid="{00000000-0004-0000-0000-000015000000}"/>
    <hyperlink ref="D22" location="'L-2005'!A1" display="'L-2005'!A1" xr:uid="{00000000-0004-0000-0000-000016000000}"/>
    <hyperlink ref="F22" location="'L-2003'!A1" display="'L-2003'!A1" xr:uid="{00000000-0004-0000-0000-000017000000}"/>
    <hyperlink ref="D24" location="'L-2000'!A1" display="'L-2000'!A1" xr:uid="{00000000-0004-0000-0000-000018000000}"/>
    <hyperlink ref="E18" location="'L-2014'!A1" display="'L-2014'!A1" xr:uid="{00000000-0004-0000-0000-000019000000}"/>
    <hyperlink ref="F18" location="'L-2013'!A1" display="'L-2013'!A1" xr:uid="{00000000-0004-0000-0000-00001A000000}"/>
    <hyperlink ref="G18" location="'L-2012'!A1" display="'L-2012'!A1" xr:uid="{00000000-0004-0000-0000-00001B000000}"/>
    <hyperlink ref="H18" location="'L-2011'!A1" display="'L-2011'!A1" xr:uid="{00000000-0004-0000-0000-00001C000000}"/>
    <hyperlink ref="D18" location="'L-2015'!A1" display="'L-2015'!A1" xr:uid="{00000000-0004-0000-0000-00001D000000}"/>
    <hyperlink ref="H16" location="'L-2016'!A1" display="'L-2016'!A1" xr:uid="{00000000-0004-0000-0000-00001E000000}"/>
    <hyperlink ref="G16" location="'L-2017'!A1" display="'L-2017'!A1" xr:uid="{8902A4C7-7A95-4F31-9DCA-6926B873C079}"/>
    <hyperlink ref="F16" location="'L-2018'!A1" display="'L-2018'!A1" xr:uid="{24767C78-63BC-4A05-B150-B4EB07068493}"/>
    <hyperlink ref="E16" location="'L-2019'!A1" display="'L-2019'!A1" xr:uid="{18502789-2DCF-4857-BE15-B5249E329544}"/>
    <hyperlink ref="H14" location="'L-2021'!A1" display="'L-2021'!A1" xr:uid="{D74D8095-C909-4F09-89E4-3A5CBA053598}"/>
    <hyperlink ref="G14" location="'L-2022'!A1" display="'L-2022'!A1" xr:uid="{824CA106-D17E-4810-83EA-11AC56963366}"/>
    <hyperlink ref="F14" location="'L-2023'!A1" display="'L-2023'!A1" xr:uid="{1C54A46A-578B-48E6-BBA3-EE5A923228DE}"/>
    <hyperlink ref="E14" location="'L-2024'!A1" display="'L-2024'!A1" xr:uid="{0228CB03-A8AA-4DE0-B404-56FA7B61D7E6}"/>
    <hyperlink ref="D16" location="'L-2020'!A1" display="'L-2020'!A1" xr:uid="{585A8158-F717-4FD6-AAE1-9D2BB30E6DA4}"/>
    <hyperlink ref="D14" location="'L-2025'!A1" display="'L-2025'!A1" xr:uid="{40103623-D699-4C2C-8008-6971B72D7700}"/>
  </hyperlinks>
  <pageMargins left="0.78740157499999996" right="0.78740157499999996" top="0.984251969" bottom="0.984251969" header="0.5" footer="0.5"/>
  <pageSetup orientation="portrait" horizontalDpi="4294967293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97B09-5B0D-4AFD-B26A-F83BD3697E27}">
  <dimension ref="A1:S24"/>
  <sheetViews>
    <sheetView showRowColHeaders="0" topLeftCell="B1" workbookViewId="0">
      <selection activeCell="O2" sqref="O2"/>
    </sheetView>
  </sheetViews>
  <sheetFormatPr baseColWidth="10" defaultRowHeight="12.5" x14ac:dyDescent="0.25"/>
  <cols>
    <col min="1" max="1" width="21.453125" hidden="1" customWidth="1"/>
    <col min="3" max="3" width="4.453125" customWidth="1"/>
    <col min="4" max="4" width="14.7265625" bestFit="1" customWidth="1"/>
    <col min="5" max="5" width="17.81640625" bestFit="1" customWidth="1"/>
    <col min="17" max="17" width="8.26953125" customWidth="1"/>
  </cols>
  <sheetData>
    <row r="1" spans="1:19" ht="25.5" thickBot="1" x14ac:dyDescent="0.55000000000000004">
      <c r="A1" s="347" t="s">
        <v>110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</row>
    <row r="2" spans="1:19" ht="14.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62" t="s">
        <v>295</v>
      </c>
      <c r="P2" s="222"/>
      <c r="Q2" s="253"/>
    </row>
    <row r="3" spans="1:19" ht="20" x14ac:dyDescent="0.4">
      <c r="A3" s="359" t="s">
        <v>496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</row>
    <row r="4" spans="1:19" x14ac:dyDescent="0.25"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</row>
    <row r="5" spans="1:19" ht="18.5" thickBot="1" x14ac:dyDescent="0.3">
      <c r="B5" s="224" t="s">
        <v>298</v>
      </c>
      <c r="C5" s="223"/>
      <c r="D5" s="224" t="s">
        <v>299</v>
      </c>
      <c r="E5" s="224" t="s">
        <v>300</v>
      </c>
      <c r="F5" s="224" t="s">
        <v>275</v>
      </c>
      <c r="G5" s="224" t="s">
        <v>6</v>
      </c>
      <c r="H5" s="224" t="s">
        <v>13</v>
      </c>
      <c r="I5" s="224" t="s">
        <v>14</v>
      </c>
      <c r="J5" s="224" t="s">
        <v>0</v>
      </c>
      <c r="K5" s="224" t="s">
        <v>7</v>
      </c>
      <c r="L5" s="224" t="s">
        <v>9</v>
      </c>
      <c r="M5" s="224" t="s">
        <v>10</v>
      </c>
      <c r="N5" s="224" t="s">
        <v>15</v>
      </c>
      <c r="O5" s="224" t="s">
        <v>16</v>
      </c>
      <c r="P5" s="224" t="s">
        <v>17</v>
      </c>
      <c r="Q5" s="224" t="s">
        <v>18</v>
      </c>
    </row>
    <row r="6" spans="1:19" ht="16.5" thickTop="1" thickBot="1" x14ac:dyDescent="0.3">
      <c r="A6" t="s">
        <v>184</v>
      </c>
      <c r="B6" s="227">
        <v>1</v>
      </c>
      <c r="C6" s="225" t="s">
        <v>20</v>
      </c>
      <c r="D6" s="226" t="s">
        <v>276</v>
      </c>
      <c r="E6" s="227" t="s">
        <v>277</v>
      </c>
      <c r="F6" s="227">
        <v>5</v>
      </c>
      <c r="G6" s="227" t="s">
        <v>350</v>
      </c>
      <c r="H6" s="227">
        <v>23</v>
      </c>
      <c r="I6" s="228">
        <v>132.33333333333334</v>
      </c>
      <c r="J6" s="227">
        <v>130</v>
      </c>
      <c r="K6" s="227">
        <v>222</v>
      </c>
      <c r="L6" s="227">
        <v>38</v>
      </c>
      <c r="M6" s="227">
        <v>55</v>
      </c>
      <c r="N6" s="227">
        <v>20</v>
      </c>
      <c r="O6" s="227">
        <v>3</v>
      </c>
      <c r="P6" s="227">
        <v>0</v>
      </c>
      <c r="Q6" s="229">
        <f>J6/I6</f>
        <v>0.98236775818639788</v>
      </c>
    </row>
    <row r="7" spans="1:19" ht="16.5" thickTop="1" thickBot="1" x14ac:dyDescent="0.3">
      <c r="A7" t="s">
        <v>434</v>
      </c>
      <c r="B7" s="232">
        <v>2</v>
      </c>
      <c r="C7" s="230" t="s">
        <v>20</v>
      </c>
      <c r="D7" s="231" t="s">
        <v>431</v>
      </c>
      <c r="E7" s="232" t="s">
        <v>417</v>
      </c>
      <c r="F7" s="232">
        <v>2</v>
      </c>
      <c r="G7" s="232" t="s">
        <v>5</v>
      </c>
      <c r="H7" s="233">
        <v>21</v>
      </c>
      <c r="I7" s="234">
        <v>114.66666666666667</v>
      </c>
      <c r="J7" s="232">
        <v>134</v>
      </c>
      <c r="K7" s="232">
        <v>223</v>
      </c>
      <c r="L7" s="232">
        <v>42</v>
      </c>
      <c r="M7" s="232">
        <v>26</v>
      </c>
      <c r="N7" s="232">
        <v>10</v>
      </c>
      <c r="O7" s="232">
        <v>10</v>
      </c>
      <c r="P7" s="232">
        <v>1</v>
      </c>
      <c r="Q7" s="229">
        <f t="shared" ref="Q7:Q11" si="0">J7/I7</f>
        <v>1.1686046511627906</v>
      </c>
    </row>
    <row r="8" spans="1:19" ht="16.5" thickTop="1" thickBot="1" x14ac:dyDescent="0.3">
      <c r="A8" t="s">
        <v>354</v>
      </c>
      <c r="B8" s="232">
        <v>3</v>
      </c>
      <c r="C8" s="230" t="s">
        <v>20</v>
      </c>
      <c r="D8" s="231" t="s">
        <v>344</v>
      </c>
      <c r="E8" s="232" t="s">
        <v>340</v>
      </c>
      <c r="F8" s="232">
        <v>3</v>
      </c>
      <c r="G8" s="232" t="s">
        <v>8</v>
      </c>
      <c r="H8" s="232">
        <v>23</v>
      </c>
      <c r="I8" s="234">
        <v>131.66666666666666</v>
      </c>
      <c r="J8" s="232">
        <v>175</v>
      </c>
      <c r="K8" s="232">
        <v>300</v>
      </c>
      <c r="L8" s="232">
        <v>19</v>
      </c>
      <c r="M8" s="232">
        <v>22</v>
      </c>
      <c r="N8" s="232">
        <v>15</v>
      </c>
      <c r="O8" s="232">
        <v>7</v>
      </c>
      <c r="P8" s="232">
        <v>0</v>
      </c>
      <c r="Q8" s="229">
        <f t="shared" si="0"/>
        <v>1.3291139240506331</v>
      </c>
    </row>
    <row r="9" spans="1:19" ht="16.5" thickTop="1" thickBot="1" x14ac:dyDescent="0.3">
      <c r="A9" t="s">
        <v>233</v>
      </c>
      <c r="B9" s="232">
        <v>4</v>
      </c>
      <c r="C9" s="230" t="s">
        <v>20</v>
      </c>
      <c r="D9" s="231" t="s">
        <v>450</v>
      </c>
      <c r="E9" s="232" t="s">
        <v>445</v>
      </c>
      <c r="F9" s="232">
        <v>2</v>
      </c>
      <c r="G9" s="232" t="s">
        <v>1</v>
      </c>
      <c r="H9" s="232">
        <v>19</v>
      </c>
      <c r="I9" s="234">
        <v>99.666666666666671</v>
      </c>
      <c r="J9" s="232">
        <v>151</v>
      </c>
      <c r="K9" s="232">
        <v>238</v>
      </c>
      <c r="L9" s="232">
        <v>50</v>
      </c>
      <c r="M9" s="232">
        <v>22</v>
      </c>
      <c r="N9" s="232">
        <v>7</v>
      </c>
      <c r="O9" s="232">
        <v>12</v>
      </c>
      <c r="P9" s="232">
        <v>0</v>
      </c>
      <c r="Q9" s="229">
        <f t="shared" si="0"/>
        <v>1.5150501672240801</v>
      </c>
    </row>
    <row r="10" spans="1:19" ht="16.5" thickTop="1" thickBot="1" x14ac:dyDescent="0.3">
      <c r="A10" t="s">
        <v>484</v>
      </c>
      <c r="B10" s="232">
        <v>5</v>
      </c>
      <c r="C10" s="230" t="s">
        <v>20</v>
      </c>
      <c r="D10" s="231" t="s">
        <v>487</v>
      </c>
      <c r="E10" s="232" t="s">
        <v>488</v>
      </c>
      <c r="F10" s="232">
        <v>1</v>
      </c>
      <c r="G10" s="232" t="s">
        <v>21</v>
      </c>
      <c r="H10" s="232">
        <v>18</v>
      </c>
      <c r="I10" s="234">
        <v>92</v>
      </c>
      <c r="J10" s="232">
        <v>145</v>
      </c>
      <c r="K10" s="232">
        <v>223</v>
      </c>
      <c r="L10" s="232">
        <v>23</v>
      </c>
      <c r="M10" s="232">
        <v>15</v>
      </c>
      <c r="N10" s="232">
        <v>6</v>
      </c>
      <c r="O10" s="232">
        <v>11</v>
      </c>
      <c r="P10" s="232">
        <v>1</v>
      </c>
      <c r="Q10" s="229">
        <f t="shared" si="0"/>
        <v>1.576086956521739</v>
      </c>
    </row>
    <row r="11" spans="1:19" ht="16" thickTop="1" x14ac:dyDescent="0.25">
      <c r="A11" t="s">
        <v>504</v>
      </c>
      <c r="B11" s="232">
        <v>6</v>
      </c>
      <c r="C11" s="230" t="s">
        <v>20</v>
      </c>
      <c r="D11" s="231" t="s">
        <v>512</v>
      </c>
      <c r="E11" s="232" t="s">
        <v>516</v>
      </c>
      <c r="F11" s="232">
        <v>2</v>
      </c>
      <c r="G11" s="232" t="s">
        <v>19</v>
      </c>
      <c r="H11" s="233">
        <v>22</v>
      </c>
      <c r="I11" s="234">
        <v>103.66666666666667</v>
      </c>
      <c r="J11" s="232">
        <v>180</v>
      </c>
      <c r="K11" s="232">
        <v>243</v>
      </c>
      <c r="L11" s="232">
        <v>38</v>
      </c>
      <c r="M11" s="232">
        <v>24</v>
      </c>
      <c r="N11" s="232">
        <v>6</v>
      </c>
      <c r="O11" s="232">
        <v>14</v>
      </c>
      <c r="P11" s="232">
        <v>1</v>
      </c>
      <c r="Q11" s="229">
        <f t="shared" si="0"/>
        <v>1.7363344051446945</v>
      </c>
    </row>
    <row r="12" spans="1:19" ht="13" thickBot="1" x14ac:dyDescent="0.3">
      <c r="B12" s="254"/>
      <c r="C12" s="236"/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</row>
    <row r="13" spans="1:19" ht="16.5" thickTop="1" thickBot="1" x14ac:dyDescent="0.3">
      <c r="A13" t="s">
        <v>534</v>
      </c>
      <c r="B13" s="239">
        <v>1</v>
      </c>
      <c r="C13" s="237" t="s">
        <v>181</v>
      </c>
      <c r="D13" s="238" t="s">
        <v>537</v>
      </c>
      <c r="E13" s="239" t="s">
        <v>473</v>
      </c>
      <c r="F13" s="239">
        <v>2</v>
      </c>
      <c r="G13" s="239" t="s">
        <v>8</v>
      </c>
      <c r="H13" s="240">
        <v>1</v>
      </c>
      <c r="I13" s="241">
        <v>2</v>
      </c>
      <c r="J13" s="240">
        <v>0</v>
      </c>
      <c r="K13" s="240">
        <v>3</v>
      </c>
      <c r="L13" s="240">
        <v>8</v>
      </c>
      <c r="M13" s="240">
        <v>0</v>
      </c>
      <c r="N13" s="240">
        <v>0</v>
      </c>
      <c r="O13" s="240">
        <v>1</v>
      </c>
      <c r="P13" s="240">
        <v>0</v>
      </c>
      <c r="Q13" s="229">
        <f t="shared" ref="Q13:Q24" si="1">J13/I13</f>
        <v>0</v>
      </c>
    </row>
    <row r="14" spans="1:19" ht="16.5" thickTop="1" thickBot="1" x14ac:dyDescent="0.3">
      <c r="A14" t="s">
        <v>194</v>
      </c>
      <c r="B14" s="232">
        <v>2</v>
      </c>
      <c r="C14" s="230" t="s">
        <v>181</v>
      </c>
      <c r="D14" s="231" t="s">
        <v>290</v>
      </c>
      <c r="E14" s="232" t="s">
        <v>279</v>
      </c>
      <c r="F14" s="232">
        <v>1</v>
      </c>
      <c r="G14" s="244" t="s">
        <v>350</v>
      </c>
      <c r="H14" s="245">
        <v>3</v>
      </c>
      <c r="I14" s="246">
        <v>10</v>
      </c>
      <c r="J14" s="244">
        <v>12</v>
      </c>
      <c r="K14" s="244">
        <v>20</v>
      </c>
      <c r="L14" s="244">
        <v>0</v>
      </c>
      <c r="M14" s="244">
        <v>2</v>
      </c>
      <c r="N14" s="244">
        <v>1</v>
      </c>
      <c r="O14" s="244">
        <v>1</v>
      </c>
      <c r="P14" s="244">
        <v>0</v>
      </c>
      <c r="Q14" s="229">
        <f t="shared" si="1"/>
        <v>1.2</v>
      </c>
    </row>
    <row r="15" spans="1:19" ht="16.5" thickTop="1" thickBot="1" x14ac:dyDescent="0.3">
      <c r="A15" t="s">
        <v>529</v>
      </c>
      <c r="B15" s="232">
        <v>3</v>
      </c>
      <c r="C15" s="230" t="s">
        <v>181</v>
      </c>
      <c r="D15" s="231" t="s">
        <v>532</v>
      </c>
      <c r="E15" s="232" t="s">
        <v>281</v>
      </c>
      <c r="F15" s="232">
        <v>2</v>
      </c>
      <c r="G15" s="232" t="s">
        <v>8</v>
      </c>
      <c r="H15" s="233">
        <v>1</v>
      </c>
      <c r="I15" s="234">
        <v>5.666666666666667</v>
      </c>
      <c r="J15" s="232">
        <v>7</v>
      </c>
      <c r="K15" s="232">
        <v>9</v>
      </c>
      <c r="L15" s="232">
        <v>9</v>
      </c>
      <c r="M15" s="232">
        <v>1</v>
      </c>
      <c r="N15" s="232">
        <v>0</v>
      </c>
      <c r="O15" s="232">
        <v>0</v>
      </c>
      <c r="P15" s="232">
        <v>1</v>
      </c>
      <c r="Q15" s="229">
        <f t="shared" si="1"/>
        <v>1.2352941176470587</v>
      </c>
    </row>
    <row r="16" spans="1:19" ht="16.5" thickTop="1" thickBot="1" x14ac:dyDescent="0.3">
      <c r="A16" t="s">
        <v>535</v>
      </c>
      <c r="B16" s="232">
        <v>4</v>
      </c>
      <c r="C16" s="230" t="s">
        <v>181</v>
      </c>
      <c r="D16" s="231" t="s">
        <v>511</v>
      </c>
      <c r="E16" s="232" t="s">
        <v>515</v>
      </c>
      <c r="F16" s="232">
        <v>2</v>
      </c>
      <c r="G16" s="232" t="s">
        <v>21</v>
      </c>
      <c r="H16" s="233">
        <v>4</v>
      </c>
      <c r="I16" s="234">
        <v>22.666666666666668</v>
      </c>
      <c r="J16" s="232">
        <v>31</v>
      </c>
      <c r="K16" s="232">
        <v>54</v>
      </c>
      <c r="L16" s="232">
        <v>8</v>
      </c>
      <c r="M16" s="232">
        <v>9</v>
      </c>
      <c r="N16" s="232">
        <v>2</v>
      </c>
      <c r="O16" s="232">
        <v>1</v>
      </c>
      <c r="P16" s="232">
        <v>1</v>
      </c>
      <c r="Q16" s="229">
        <f t="shared" si="1"/>
        <v>1.3676470588235294</v>
      </c>
    </row>
    <row r="17" spans="1:17" ht="16.5" thickTop="1" thickBot="1" x14ac:dyDescent="0.3">
      <c r="A17" t="s">
        <v>530</v>
      </c>
      <c r="B17" s="232">
        <v>5</v>
      </c>
      <c r="C17" s="232" t="s">
        <v>181</v>
      </c>
      <c r="D17" s="325" t="s">
        <v>510</v>
      </c>
      <c r="E17" s="248" t="s">
        <v>533</v>
      </c>
      <c r="F17" s="248">
        <v>4</v>
      </c>
      <c r="G17" s="248" t="s">
        <v>19</v>
      </c>
      <c r="H17" s="233">
        <v>7</v>
      </c>
      <c r="I17" s="234">
        <v>23.333333333333332</v>
      </c>
      <c r="J17" s="232">
        <v>32</v>
      </c>
      <c r="K17" s="232">
        <v>43</v>
      </c>
      <c r="L17" s="232">
        <v>13</v>
      </c>
      <c r="M17" s="232">
        <v>2</v>
      </c>
      <c r="N17" s="232">
        <v>2</v>
      </c>
      <c r="O17" s="232">
        <v>1</v>
      </c>
      <c r="P17" s="232">
        <v>1</v>
      </c>
      <c r="Q17" s="229">
        <f t="shared" si="1"/>
        <v>1.3714285714285714</v>
      </c>
    </row>
    <row r="18" spans="1:17" ht="16.5" thickTop="1" thickBot="1" x14ac:dyDescent="0.3">
      <c r="A18" t="s">
        <v>509</v>
      </c>
      <c r="B18" s="244">
        <v>6</v>
      </c>
      <c r="C18" s="249" t="s">
        <v>181</v>
      </c>
      <c r="D18" s="231" t="s">
        <v>508</v>
      </c>
      <c r="E18" s="232" t="s">
        <v>494</v>
      </c>
      <c r="F18" s="232">
        <v>3</v>
      </c>
      <c r="G18" s="232" t="s">
        <v>350</v>
      </c>
      <c r="H18" s="233">
        <v>1</v>
      </c>
      <c r="I18" s="234">
        <v>4</v>
      </c>
      <c r="J18" s="232">
        <v>6</v>
      </c>
      <c r="K18" s="232">
        <v>15</v>
      </c>
      <c r="L18" s="232">
        <v>0</v>
      </c>
      <c r="M18" s="232">
        <v>0</v>
      </c>
      <c r="N18" s="232">
        <v>0</v>
      </c>
      <c r="O18" s="232">
        <v>0</v>
      </c>
      <c r="P18" s="232">
        <v>0</v>
      </c>
      <c r="Q18" s="229">
        <f t="shared" si="1"/>
        <v>1.5</v>
      </c>
    </row>
    <row r="19" spans="1:17" ht="16.5" thickTop="1" thickBot="1" x14ac:dyDescent="0.3">
      <c r="A19" t="s">
        <v>420</v>
      </c>
      <c r="B19" s="244">
        <v>7</v>
      </c>
      <c r="C19" s="249" t="s">
        <v>181</v>
      </c>
      <c r="D19" s="231" t="s">
        <v>416</v>
      </c>
      <c r="E19" s="232" t="s">
        <v>417</v>
      </c>
      <c r="F19" s="232">
        <v>2</v>
      </c>
      <c r="G19" s="232" t="s">
        <v>21</v>
      </c>
      <c r="H19" s="233">
        <v>6</v>
      </c>
      <c r="I19" s="234">
        <v>25.666666666666668</v>
      </c>
      <c r="J19" s="233">
        <v>44</v>
      </c>
      <c r="K19" s="233">
        <v>58</v>
      </c>
      <c r="L19" s="233">
        <v>7</v>
      </c>
      <c r="M19" s="233">
        <v>6</v>
      </c>
      <c r="N19" s="233">
        <v>0</v>
      </c>
      <c r="O19" s="233">
        <v>3</v>
      </c>
      <c r="P19" s="233">
        <v>0</v>
      </c>
      <c r="Q19" s="229">
        <f t="shared" si="1"/>
        <v>1.7142857142857142</v>
      </c>
    </row>
    <row r="20" spans="1:17" ht="16.5" thickTop="1" thickBot="1" x14ac:dyDescent="0.3">
      <c r="A20" t="s">
        <v>419</v>
      </c>
      <c r="B20" s="244">
        <v>8</v>
      </c>
      <c r="C20" s="249" t="s">
        <v>181</v>
      </c>
      <c r="D20" s="326" t="s">
        <v>414</v>
      </c>
      <c r="E20" s="244" t="s">
        <v>415</v>
      </c>
      <c r="F20" s="244">
        <v>4</v>
      </c>
      <c r="G20" s="244" t="s">
        <v>5</v>
      </c>
      <c r="H20" s="245">
        <v>5</v>
      </c>
      <c r="I20" s="246">
        <v>24.666666666666668</v>
      </c>
      <c r="J20" s="244">
        <v>43</v>
      </c>
      <c r="K20" s="244">
        <v>53</v>
      </c>
      <c r="L20" s="244">
        <v>12</v>
      </c>
      <c r="M20" s="244">
        <v>7</v>
      </c>
      <c r="N20" s="244">
        <v>2</v>
      </c>
      <c r="O20" s="244">
        <v>2</v>
      </c>
      <c r="P20" s="244">
        <v>0</v>
      </c>
      <c r="Q20" s="229">
        <f t="shared" si="1"/>
        <v>1.7432432432432432</v>
      </c>
    </row>
    <row r="21" spans="1:17" ht="16.5" thickTop="1" thickBot="1" x14ac:dyDescent="0.3">
      <c r="A21" t="s">
        <v>523</v>
      </c>
      <c r="B21" s="244">
        <v>9</v>
      </c>
      <c r="C21" s="249" t="s">
        <v>181</v>
      </c>
      <c r="D21" s="326" t="s">
        <v>513</v>
      </c>
      <c r="E21" s="244" t="s">
        <v>451</v>
      </c>
      <c r="F21" s="244">
        <v>2</v>
      </c>
      <c r="G21" s="244" t="s">
        <v>8</v>
      </c>
      <c r="H21" s="245">
        <v>1</v>
      </c>
      <c r="I21" s="246">
        <v>2</v>
      </c>
      <c r="J21" s="244">
        <v>4</v>
      </c>
      <c r="K21" s="244">
        <v>7</v>
      </c>
      <c r="L21" s="244">
        <v>0</v>
      </c>
      <c r="M21" s="244">
        <v>0</v>
      </c>
      <c r="N21" s="244">
        <v>0</v>
      </c>
      <c r="O21" s="244">
        <v>0</v>
      </c>
      <c r="P21" s="244">
        <v>0</v>
      </c>
      <c r="Q21" s="229">
        <f t="shared" si="1"/>
        <v>2</v>
      </c>
    </row>
    <row r="22" spans="1:17" ht="16.5" thickTop="1" thickBot="1" x14ac:dyDescent="0.3">
      <c r="A22" t="s">
        <v>219</v>
      </c>
      <c r="B22" s="244">
        <v>10</v>
      </c>
      <c r="C22" s="249" t="s">
        <v>181</v>
      </c>
      <c r="D22" s="326" t="s">
        <v>402</v>
      </c>
      <c r="E22" s="244" t="s">
        <v>451</v>
      </c>
      <c r="F22" s="244">
        <v>2</v>
      </c>
      <c r="G22" s="244" t="s">
        <v>1</v>
      </c>
      <c r="H22" s="245">
        <v>7</v>
      </c>
      <c r="I22" s="246">
        <v>29.666666666666668</v>
      </c>
      <c r="J22" s="244">
        <v>64</v>
      </c>
      <c r="K22" s="244">
        <v>80</v>
      </c>
      <c r="L22" s="244">
        <v>22</v>
      </c>
      <c r="M22" s="244">
        <v>8</v>
      </c>
      <c r="N22" s="244">
        <v>1</v>
      </c>
      <c r="O22" s="244">
        <v>4</v>
      </c>
      <c r="P22" s="244">
        <v>0</v>
      </c>
      <c r="Q22" s="229">
        <f t="shared" si="1"/>
        <v>2.1573033707865168</v>
      </c>
    </row>
    <row r="23" spans="1:17" ht="16.5" thickTop="1" thickBot="1" x14ac:dyDescent="0.3">
      <c r="A23" t="s">
        <v>507</v>
      </c>
      <c r="B23" s="244">
        <v>11</v>
      </c>
      <c r="C23" s="249" t="s">
        <v>181</v>
      </c>
      <c r="D23" s="326" t="s">
        <v>514</v>
      </c>
      <c r="E23" s="244" t="s">
        <v>517</v>
      </c>
      <c r="F23" s="244">
        <v>2</v>
      </c>
      <c r="G23" s="244" t="s">
        <v>1</v>
      </c>
      <c r="H23" s="245">
        <v>2</v>
      </c>
      <c r="I23" s="246">
        <v>4</v>
      </c>
      <c r="J23" s="244">
        <v>11</v>
      </c>
      <c r="K23" s="244">
        <v>16</v>
      </c>
      <c r="L23" s="244">
        <v>2</v>
      </c>
      <c r="M23" s="244">
        <v>0</v>
      </c>
      <c r="N23" s="244">
        <v>0</v>
      </c>
      <c r="O23" s="244">
        <v>1</v>
      </c>
      <c r="P23" s="244">
        <v>0</v>
      </c>
      <c r="Q23" s="229">
        <f t="shared" si="1"/>
        <v>2.75</v>
      </c>
    </row>
    <row r="24" spans="1:17" ht="16" thickTop="1" x14ac:dyDescent="0.25">
      <c r="A24" t="s">
        <v>536</v>
      </c>
      <c r="B24" s="244">
        <v>12</v>
      </c>
      <c r="C24" s="249" t="s">
        <v>181</v>
      </c>
      <c r="D24" s="326" t="s">
        <v>538</v>
      </c>
      <c r="E24" s="244" t="s">
        <v>539</v>
      </c>
      <c r="F24" s="244">
        <v>4</v>
      </c>
      <c r="G24" s="244" t="s">
        <v>8</v>
      </c>
      <c r="H24" s="245">
        <v>1</v>
      </c>
      <c r="I24" s="246">
        <v>2</v>
      </c>
      <c r="J24" s="244">
        <v>11</v>
      </c>
      <c r="K24" s="244">
        <v>11</v>
      </c>
      <c r="L24" s="244">
        <v>6</v>
      </c>
      <c r="M24" s="244">
        <v>0</v>
      </c>
      <c r="N24" s="244">
        <v>0</v>
      </c>
      <c r="O24" s="244">
        <v>1</v>
      </c>
      <c r="P24" s="244">
        <v>0</v>
      </c>
      <c r="Q24" s="229">
        <f t="shared" si="1"/>
        <v>5.5</v>
      </c>
    </row>
  </sheetData>
  <mergeCells count="3">
    <mergeCell ref="A1:S1"/>
    <mergeCell ref="A3:S3"/>
    <mergeCell ref="B4:R4"/>
  </mergeCells>
  <hyperlinks>
    <hyperlink ref="O2:P2" location="LANCEURS!A1" display="RETOUR" xr:uid="{A8E41ED5-B76E-4D38-A682-F3AA77BC42A5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8C853-5E84-4FE5-BFA1-3F1B97779FAD}">
  <dimension ref="A1:S21"/>
  <sheetViews>
    <sheetView showRowColHeaders="0" topLeftCell="B4" workbookViewId="0">
      <selection activeCell="O2" sqref="O2"/>
    </sheetView>
  </sheetViews>
  <sheetFormatPr baseColWidth="10" defaultRowHeight="12.5" x14ac:dyDescent="0.25"/>
  <cols>
    <col min="1" max="1" width="32.453125" hidden="1" customWidth="1"/>
    <col min="3" max="3" width="4.453125" customWidth="1"/>
    <col min="4" max="4" width="16.453125" bestFit="1" customWidth="1"/>
    <col min="5" max="5" width="17.81640625" bestFit="1" customWidth="1"/>
    <col min="17" max="17" width="8.26953125" customWidth="1"/>
  </cols>
  <sheetData>
    <row r="1" spans="1:19" ht="25.5" thickBot="1" x14ac:dyDescent="0.55000000000000004">
      <c r="A1" s="347" t="s">
        <v>110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</row>
    <row r="2" spans="1:19" ht="14.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62" t="s">
        <v>295</v>
      </c>
      <c r="P2" s="222"/>
      <c r="Q2" s="253"/>
    </row>
    <row r="3" spans="1:19" ht="20" x14ac:dyDescent="0.4">
      <c r="A3" s="359" t="s">
        <v>499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</row>
    <row r="4" spans="1:19" x14ac:dyDescent="0.25"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</row>
    <row r="5" spans="1:19" ht="18.5" thickBot="1" x14ac:dyDescent="0.3">
      <c r="B5" s="224" t="s">
        <v>298</v>
      </c>
      <c r="C5" s="223"/>
      <c r="D5" s="224" t="s">
        <v>299</v>
      </c>
      <c r="E5" s="224" t="s">
        <v>300</v>
      </c>
      <c r="F5" s="224" t="s">
        <v>275</v>
      </c>
      <c r="G5" s="224" t="s">
        <v>6</v>
      </c>
      <c r="H5" s="224" t="s">
        <v>13</v>
      </c>
      <c r="I5" s="224" t="s">
        <v>14</v>
      </c>
      <c r="J5" s="224" t="s">
        <v>0</v>
      </c>
      <c r="K5" s="224" t="s">
        <v>7</v>
      </c>
      <c r="L5" s="224" t="s">
        <v>9</v>
      </c>
      <c r="M5" s="224" t="s">
        <v>10</v>
      </c>
      <c r="N5" s="224" t="s">
        <v>15</v>
      </c>
      <c r="O5" s="224" t="s">
        <v>16</v>
      </c>
      <c r="P5" s="224" t="s">
        <v>17</v>
      </c>
      <c r="Q5" s="224" t="s">
        <v>18</v>
      </c>
    </row>
    <row r="6" spans="1:19" ht="16.5" thickTop="1" thickBot="1" x14ac:dyDescent="0.3">
      <c r="A6" t="s">
        <v>184</v>
      </c>
      <c r="B6" s="227">
        <v>1</v>
      </c>
      <c r="C6" s="225" t="s">
        <v>20</v>
      </c>
      <c r="D6" s="226" t="s">
        <v>276</v>
      </c>
      <c r="E6" s="227" t="s">
        <v>277</v>
      </c>
      <c r="F6" s="227">
        <v>5</v>
      </c>
      <c r="G6" s="227" t="s">
        <v>5</v>
      </c>
      <c r="H6" s="227">
        <v>22</v>
      </c>
      <c r="I6" s="228">
        <v>114.33333333333333</v>
      </c>
      <c r="J6" s="227">
        <v>160</v>
      </c>
      <c r="K6" s="227">
        <v>242</v>
      </c>
      <c r="L6" s="227">
        <v>42</v>
      </c>
      <c r="M6" s="227">
        <v>43</v>
      </c>
      <c r="N6" s="227">
        <v>10</v>
      </c>
      <c r="O6" s="227">
        <v>9</v>
      </c>
      <c r="P6" s="227">
        <v>2</v>
      </c>
      <c r="Q6" s="229">
        <f>J6/I6</f>
        <v>1.3994169096209914</v>
      </c>
    </row>
    <row r="7" spans="1:19" ht="16.5" thickTop="1" thickBot="1" x14ac:dyDescent="0.3">
      <c r="A7" t="s">
        <v>509</v>
      </c>
      <c r="B7" s="232">
        <v>2</v>
      </c>
      <c r="C7" s="230" t="s">
        <v>20</v>
      </c>
      <c r="D7" s="231" t="s">
        <v>508</v>
      </c>
      <c r="E7" s="232" t="s">
        <v>494</v>
      </c>
      <c r="F7" s="232">
        <v>3</v>
      </c>
      <c r="G7" s="232" t="s">
        <v>350</v>
      </c>
      <c r="H7" s="233">
        <v>18</v>
      </c>
      <c r="I7" s="234">
        <v>94.666666666666671</v>
      </c>
      <c r="J7" s="232">
        <v>139</v>
      </c>
      <c r="K7" s="232">
        <v>208</v>
      </c>
      <c r="L7" s="232">
        <v>30</v>
      </c>
      <c r="M7" s="232">
        <v>18</v>
      </c>
      <c r="N7" s="232">
        <v>10</v>
      </c>
      <c r="O7" s="232">
        <v>6</v>
      </c>
      <c r="P7" s="232">
        <v>0</v>
      </c>
      <c r="Q7" s="229">
        <f t="shared" ref="Q7:Q11" si="0">J7/I7</f>
        <v>1.4683098591549295</v>
      </c>
    </row>
    <row r="8" spans="1:19" ht="16.5" thickTop="1" thickBot="1" x14ac:dyDescent="0.3">
      <c r="A8" t="s">
        <v>354</v>
      </c>
      <c r="B8" s="232">
        <v>3</v>
      </c>
      <c r="C8" s="230" t="s">
        <v>20</v>
      </c>
      <c r="D8" s="231" t="s">
        <v>344</v>
      </c>
      <c r="E8" s="232" t="s">
        <v>340</v>
      </c>
      <c r="F8" s="232">
        <v>2</v>
      </c>
      <c r="G8" s="232" t="s">
        <v>21</v>
      </c>
      <c r="H8" s="232">
        <v>22</v>
      </c>
      <c r="I8" s="234">
        <v>121.33333333333333</v>
      </c>
      <c r="J8" s="232">
        <v>182</v>
      </c>
      <c r="K8" s="232">
        <v>288</v>
      </c>
      <c r="L8" s="232">
        <v>25</v>
      </c>
      <c r="M8" s="232">
        <v>27</v>
      </c>
      <c r="N8" s="232">
        <v>13</v>
      </c>
      <c r="O8" s="232">
        <v>9</v>
      </c>
      <c r="P8" s="232">
        <v>0</v>
      </c>
      <c r="Q8" s="229">
        <f t="shared" si="0"/>
        <v>1.5</v>
      </c>
    </row>
    <row r="9" spans="1:19" ht="16.5" thickTop="1" thickBot="1" x14ac:dyDescent="0.3">
      <c r="A9" t="s">
        <v>484</v>
      </c>
      <c r="B9" s="232">
        <v>4</v>
      </c>
      <c r="C9" s="230" t="s">
        <v>20</v>
      </c>
      <c r="D9" s="231" t="s">
        <v>487</v>
      </c>
      <c r="E9" s="232" t="s">
        <v>488</v>
      </c>
      <c r="F9" s="232">
        <v>1</v>
      </c>
      <c r="G9" s="232" t="s">
        <v>1</v>
      </c>
      <c r="H9" s="232">
        <v>25</v>
      </c>
      <c r="I9" s="234">
        <v>126</v>
      </c>
      <c r="J9" s="232">
        <v>194</v>
      </c>
      <c r="K9" s="232">
        <v>302</v>
      </c>
      <c r="L9" s="232">
        <v>31</v>
      </c>
      <c r="M9" s="232">
        <v>30</v>
      </c>
      <c r="N9" s="232">
        <v>14</v>
      </c>
      <c r="O9" s="232">
        <v>7</v>
      </c>
      <c r="P9" s="232">
        <v>2</v>
      </c>
      <c r="Q9" s="229">
        <f t="shared" si="0"/>
        <v>1.5396825396825398</v>
      </c>
    </row>
    <row r="10" spans="1:19" ht="16.5" thickTop="1" thickBot="1" x14ac:dyDescent="0.3">
      <c r="A10" t="s">
        <v>233</v>
      </c>
      <c r="B10" s="232">
        <v>5</v>
      </c>
      <c r="C10" s="230" t="s">
        <v>20</v>
      </c>
      <c r="D10" s="231" t="s">
        <v>450</v>
      </c>
      <c r="E10" s="232" t="s">
        <v>445</v>
      </c>
      <c r="F10" s="232">
        <v>2</v>
      </c>
      <c r="G10" s="232" t="s">
        <v>8</v>
      </c>
      <c r="H10" s="232">
        <v>23</v>
      </c>
      <c r="I10" s="234">
        <v>112.33333333333333</v>
      </c>
      <c r="J10" s="232">
        <v>186</v>
      </c>
      <c r="K10" s="232">
        <v>254</v>
      </c>
      <c r="L10" s="232">
        <v>63</v>
      </c>
      <c r="M10" s="232">
        <v>40</v>
      </c>
      <c r="N10" s="232">
        <v>11</v>
      </c>
      <c r="O10" s="232">
        <v>10</v>
      </c>
      <c r="P10" s="232">
        <v>1</v>
      </c>
      <c r="Q10" s="229">
        <f t="shared" si="0"/>
        <v>1.6557863501483681</v>
      </c>
    </row>
    <row r="11" spans="1:19" ht="16" thickTop="1" x14ac:dyDescent="0.25">
      <c r="A11" t="s">
        <v>504</v>
      </c>
      <c r="B11" s="232">
        <v>6</v>
      </c>
      <c r="C11" s="230" t="s">
        <v>20</v>
      </c>
      <c r="D11" s="231" t="s">
        <v>512</v>
      </c>
      <c r="E11" s="232" t="s">
        <v>516</v>
      </c>
      <c r="F11" s="232">
        <v>2</v>
      </c>
      <c r="G11" s="232" t="s">
        <v>19</v>
      </c>
      <c r="H11" s="233">
        <v>24</v>
      </c>
      <c r="I11" s="234">
        <v>103.33333333333333</v>
      </c>
      <c r="J11" s="232">
        <v>223</v>
      </c>
      <c r="K11" s="232">
        <v>255</v>
      </c>
      <c r="L11" s="232">
        <v>47</v>
      </c>
      <c r="M11" s="232">
        <v>35</v>
      </c>
      <c r="N11" s="232">
        <v>4</v>
      </c>
      <c r="O11" s="232">
        <v>17</v>
      </c>
      <c r="P11" s="232">
        <v>0</v>
      </c>
      <c r="Q11" s="229">
        <f t="shared" si="0"/>
        <v>2.1580645161290324</v>
      </c>
    </row>
    <row r="12" spans="1:19" ht="13" thickBot="1" x14ac:dyDescent="0.3">
      <c r="B12" s="254"/>
      <c r="C12" s="236"/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</row>
    <row r="13" spans="1:19" ht="16.5" thickTop="1" thickBot="1" x14ac:dyDescent="0.3">
      <c r="A13" t="s">
        <v>420</v>
      </c>
      <c r="B13" s="239">
        <v>1</v>
      </c>
      <c r="C13" s="237" t="s">
        <v>181</v>
      </c>
      <c r="D13" s="238" t="s">
        <v>416</v>
      </c>
      <c r="E13" s="239" t="s">
        <v>417</v>
      </c>
      <c r="F13" s="239">
        <v>2</v>
      </c>
      <c r="G13" s="239" t="s">
        <v>21</v>
      </c>
      <c r="H13" s="240">
        <v>3</v>
      </c>
      <c r="I13" s="241">
        <v>16.666666666666668</v>
      </c>
      <c r="J13" s="240">
        <v>20</v>
      </c>
      <c r="K13" s="240">
        <v>39</v>
      </c>
      <c r="L13" s="240">
        <v>3</v>
      </c>
      <c r="M13" s="240">
        <v>5</v>
      </c>
      <c r="N13" s="240">
        <v>3</v>
      </c>
      <c r="O13" s="240">
        <v>0</v>
      </c>
      <c r="P13" s="240">
        <v>0</v>
      </c>
      <c r="Q13" s="229">
        <f t="shared" ref="Q13:Q21" si="1">J13/I13</f>
        <v>1.2</v>
      </c>
    </row>
    <row r="14" spans="1:19" ht="16.5" thickTop="1" thickBot="1" x14ac:dyDescent="0.3">
      <c r="A14" t="s">
        <v>194</v>
      </c>
      <c r="B14" s="232">
        <v>2</v>
      </c>
      <c r="C14" s="230" t="s">
        <v>181</v>
      </c>
      <c r="D14" s="231" t="s">
        <v>290</v>
      </c>
      <c r="E14" s="232" t="s">
        <v>279</v>
      </c>
      <c r="F14" s="232">
        <v>1</v>
      </c>
      <c r="G14" s="244" t="s">
        <v>350</v>
      </c>
      <c r="H14" s="245">
        <v>1</v>
      </c>
      <c r="I14" s="246">
        <v>5.666666666666667</v>
      </c>
      <c r="J14" s="244">
        <v>8</v>
      </c>
      <c r="K14" s="244">
        <v>18</v>
      </c>
      <c r="L14" s="244">
        <v>4</v>
      </c>
      <c r="M14" s="244">
        <v>1</v>
      </c>
      <c r="N14" s="244">
        <v>1</v>
      </c>
      <c r="O14" s="244">
        <v>0</v>
      </c>
      <c r="P14" s="244">
        <v>0</v>
      </c>
      <c r="Q14" s="229">
        <f t="shared" si="1"/>
        <v>1.4117647058823528</v>
      </c>
    </row>
    <row r="15" spans="1:19" ht="16.5" thickTop="1" thickBot="1" x14ac:dyDescent="0.3">
      <c r="A15" t="s">
        <v>419</v>
      </c>
      <c r="B15" s="232">
        <v>3</v>
      </c>
      <c r="C15" s="230" t="s">
        <v>181</v>
      </c>
      <c r="D15" s="231" t="s">
        <v>414</v>
      </c>
      <c r="E15" s="232" t="s">
        <v>415</v>
      </c>
      <c r="F15" s="232">
        <v>4</v>
      </c>
      <c r="G15" s="232" t="s">
        <v>5</v>
      </c>
      <c r="H15" s="233">
        <v>1</v>
      </c>
      <c r="I15" s="234">
        <v>5</v>
      </c>
      <c r="J15" s="232">
        <v>8</v>
      </c>
      <c r="K15" s="232">
        <v>9</v>
      </c>
      <c r="L15" s="232">
        <v>3</v>
      </c>
      <c r="M15" s="232">
        <v>5</v>
      </c>
      <c r="N15" s="232">
        <v>0</v>
      </c>
      <c r="O15" s="232">
        <v>1</v>
      </c>
      <c r="P15" s="232">
        <v>0</v>
      </c>
      <c r="Q15" s="229">
        <f t="shared" si="1"/>
        <v>1.6</v>
      </c>
    </row>
    <row r="16" spans="1:19" ht="16.5" thickTop="1" thickBot="1" x14ac:dyDescent="0.3">
      <c r="A16" t="s">
        <v>528</v>
      </c>
      <c r="B16" s="232">
        <v>4</v>
      </c>
      <c r="C16" s="230" t="s">
        <v>181</v>
      </c>
      <c r="D16" s="231" t="s">
        <v>531</v>
      </c>
      <c r="E16" s="232" t="s">
        <v>445</v>
      </c>
      <c r="F16" s="232">
        <v>2</v>
      </c>
      <c r="G16" s="232" t="s">
        <v>8</v>
      </c>
      <c r="H16" s="233">
        <v>4</v>
      </c>
      <c r="I16" s="234">
        <v>15.666666666666666</v>
      </c>
      <c r="J16" s="232">
        <v>30</v>
      </c>
      <c r="K16" s="232">
        <v>40</v>
      </c>
      <c r="L16" s="232">
        <v>5</v>
      </c>
      <c r="M16" s="232">
        <v>1</v>
      </c>
      <c r="N16" s="232">
        <v>0</v>
      </c>
      <c r="O16" s="232">
        <v>2</v>
      </c>
      <c r="P16" s="232">
        <v>1</v>
      </c>
      <c r="Q16" s="229">
        <f t="shared" si="1"/>
        <v>1.9148936170212767</v>
      </c>
    </row>
    <row r="17" spans="1:17" ht="16.5" thickTop="1" thickBot="1" x14ac:dyDescent="0.3">
      <c r="A17" t="s">
        <v>219</v>
      </c>
      <c r="B17" s="232">
        <v>5</v>
      </c>
      <c r="C17" s="232" t="s">
        <v>181</v>
      </c>
      <c r="D17" s="325" t="s">
        <v>402</v>
      </c>
      <c r="E17" s="248" t="s">
        <v>451</v>
      </c>
      <c r="F17" s="248">
        <v>2</v>
      </c>
      <c r="G17" s="248" t="s">
        <v>1</v>
      </c>
      <c r="H17" s="233">
        <v>1</v>
      </c>
      <c r="I17" s="234">
        <v>4</v>
      </c>
      <c r="J17" s="232">
        <v>8</v>
      </c>
      <c r="K17" s="232">
        <v>9</v>
      </c>
      <c r="L17" s="232">
        <v>3</v>
      </c>
      <c r="M17" s="232">
        <v>1</v>
      </c>
      <c r="N17" s="232">
        <v>1</v>
      </c>
      <c r="O17" s="232">
        <v>0</v>
      </c>
      <c r="P17" s="232">
        <v>0</v>
      </c>
      <c r="Q17" s="229">
        <f t="shared" si="1"/>
        <v>2</v>
      </c>
    </row>
    <row r="18" spans="1:17" ht="16.5" thickTop="1" thickBot="1" x14ac:dyDescent="0.3">
      <c r="A18" t="s">
        <v>529</v>
      </c>
      <c r="B18" s="244">
        <v>6</v>
      </c>
      <c r="C18" s="249" t="s">
        <v>181</v>
      </c>
      <c r="D18" s="231" t="s">
        <v>532</v>
      </c>
      <c r="E18" s="232" t="s">
        <v>281</v>
      </c>
      <c r="F18" s="232">
        <v>2</v>
      </c>
      <c r="G18" s="232" t="s">
        <v>5</v>
      </c>
      <c r="H18" s="233">
        <v>1</v>
      </c>
      <c r="I18" s="234">
        <v>4.333333333333333</v>
      </c>
      <c r="J18" s="232">
        <v>10</v>
      </c>
      <c r="K18" s="232">
        <v>15</v>
      </c>
      <c r="L18" s="232">
        <v>3</v>
      </c>
      <c r="M18" s="232">
        <v>3</v>
      </c>
      <c r="N18" s="232">
        <v>0</v>
      </c>
      <c r="O18" s="232">
        <v>1</v>
      </c>
      <c r="P18" s="232">
        <v>0</v>
      </c>
      <c r="Q18" s="229">
        <f t="shared" si="1"/>
        <v>2.3076923076923079</v>
      </c>
    </row>
    <row r="19" spans="1:17" ht="16.5" thickTop="1" thickBot="1" x14ac:dyDescent="0.3">
      <c r="A19" t="s">
        <v>462</v>
      </c>
      <c r="B19" s="244">
        <v>7</v>
      </c>
      <c r="C19" s="249" t="s">
        <v>181</v>
      </c>
      <c r="D19" s="231" t="s">
        <v>351</v>
      </c>
      <c r="E19" s="232" t="s">
        <v>454</v>
      </c>
      <c r="F19" s="232">
        <v>5</v>
      </c>
      <c r="G19" s="232" t="s">
        <v>5</v>
      </c>
      <c r="H19" s="233">
        <v>5</v>
      </c>
      <c r="I19" s="234">
        <v>13.333333333333334</v>
      </c>
      <c r="J19" s="233">
        <v>43</v>
      </c>
      <c r="K19" s="233">
        <v>41</v>
      </c>
      <c r="L19" s="233">
        <v>16</v>
      </c>
      <c r="M19" s="233">
        <v>4</v>
      </c>
      <c r="N19" s="233">
        <v>1</v>
      </c>
      <c r="O19" s="233">
        <v>1</v>
      </c>
      <c r="P19" s="233">
        <v>0</v>
      </c>
      <c r="Q19" s="229">
        <f t="shared" si="1"/>
        <v>3.2249999999999996</v>
      </c>
    </row>
    <row r="20" spans="1:17" ht="16.5" thickTop="1" thickBot="1" x14ac:dyDescent="0.3">
      <c r="A20" t="s">
        <v>460</v>
      </c>
      <c r="B20" s="244">
        <v>8</v>
      </c>
      <c r="C20" s="249" t="s">
        <v>181</v>
      </c>
      <c r="D20" s="326" t="s">
        <v>455</v>
      </c>
      <c r="E20" s="244" t="s">
        <v>447</v>
      </c>
      <c r="F20" s="244">
        <v>2</v>
      </c>
      <c r="G20" s="244" t="s">
        <v>350</v>
      </c>
      <c r="H20" s="245">
        <v>8</v>
      </c>
      <c r="I20" s="246">
        <v>30.333333333333332</v>
      </c>
      <c r="J20" s="244">
        <v>99</v>
      </c>
      <c r="K20" s="244">
        <v>101</v>
      </c>
      <c r="L20" s="244">
        <v>31</v>
      </c>
      <c r="M20" s="244">
        <v>5</v>
      </c>
      <c r="N20" s="244">
        <v>3</v>
      </c>
      <c r="O20" s="244">
        <v>5</v>
      </c>
      <c r="P20" s="244">
        <v>0</v>
      </c>
      <c r="Q20" s="229">
        <f t="shared" si="1"/>
        <v>3.2637362637362637</v>
      </c>
    </row>
    <row r="21" spans="1:17" ht="16" thickTop="1" x14ac:dyDescent="0.25">
      <c r="A21" t="s">
        <v>530</v>
      </c>
      <c r="B21" s="244">
        <v>9</v>
      </c>
      <c r="C21" s="249" t="s">
        <v>181</v>
      </c>
      <c r="D21" s="326" t="s">
        <v>510</v>
      </c>
      <c r="E21" s="244" t="s">
        <v>533</v>
      </c>
      <c r="F21" s="244">
        <v>4</v>
      </c>
      <c r="G21" s="244" t="s">
        <v>19</v>
      </c>
      <c r="H21" s="245">
        <v>6</v>
      </c>
      <c r="I21" s="246">
        <v>11</v>
      </c>
      <c r="J21" s="244">
        <v>37</v>
      </c>
      <c r="K21" s="244">
        <v>34</v>
      </c>
      <c r="L21" s="244">
        <v>15</v>
      </c>
      <c r="M21" s="244">
        <v>1</v>
      </c>
      <c r="N21" s="244">
        <v>1</v>
      </c>
      <c r="O21" s="244">
        <v>2</v>
      </c>
      <c r="P21" s="244">
        <v>0</v>
      </c>
      <c r="Q21" s="229">
        <f t="shared" si="1"/>
        <v>3.3636363636363638</v>
      </c>
    </row>
  </sheetData>
  <mergeCells count="3">
    <mergeCell ref="A1:S1"/>
    <mergeCell ref="A3:S3"/>
    <mergeCell ref="B4:R4"/>
  </mergeCells>
  <hyperlinks>
    <hyperlink ref="O2:P2" location="LANCEURS!A1" display="RETOUR" xr:uid="{43653718-3085-42E9-8B84-469259303135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9810C-CD76-4DEF-9154-EA684A067A6D}">
  <dimension ref="A1:S20"/>
  <sheetViews>
    <sheetView showRowColHeaders="0" topLeftCell="B1" workbookViewId="0">
      <selection activeCell="O2" sqref="O2"/>
    </sheetView>
  </sheetViews>
  <sheetFormatPr baseColWidth="10" defaultRowHeight="12.5" x14ac:dyDescent="0.25"/>
  <cols>
    <col min="1" max="1" width="29.81640625" hidden="1" customWidth="1"/>
    <col min="3" max="3" width="4.453125" customWidth="1"/>
    <col min="5" max="5" width="17.81640625" bestFit="1" customWidth="1"/>
    <col min="17" max="17" width="8.26953125" customWidth="1"/>
  </cols>
  <sheetData>
    <row r="1" spans="1:19" ht="25.5" thickBot="1" x14ac:dyDescent="0.55000000000000004">
      <c r="A1" s="347" t="s">
        <v>110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</row>
    <row r="2" spans="1:19" ht="14.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62" t="s">
        <v>295</v>
      </c>
      <c r="P2" s="222"/>
      <c r="Q2" s="253"/>
    </row>
    <row r="3" spans="1:19" ht="20" x14ac:dyDescent="0.4">
      <c r="A3" s="359" t="s">
        <v>498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</row>
    <row r="4" spans="1:19" x14ac:dyDescent="0.25"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</row>
    <row r="5" spans="1:19" ht="18.5" thickBot="1" x14ac:dyDescent="0.3">
      <c r="B5" s="224" t="s">
        <v>298</v>
      </c>
      <c r="C5" s="223"/>
      <c r="D5" s="224" t="s">
        <v>299</v>
      </c>
      <c r="E5" s="224" t="s">
        <v>300</v>
      </c>
      <c r="F5" s="224" t="s">
        <v>275</v>
      </c>
      <c r="G5" s="224" t="s">
        <v>6</v>
      </c>
      <c r="H5" s="224" t="s">
        <v>13</v>
      </c>
      <c r="I5" s="224" t="s">
        <v>14</v>
      </c>
      <c r="J5" s="224" t="s">
        <v>0</v>
      </c>
      <c r="K5" s="224" t="s">
        <v>7</v>
      </c>
      <c r="L5" s="224" t="s">
        <v>9</v>
      </c>
      <c r="M5" s="224" t="s">
        <v>10</v>
      </c>
      <c r="N5" s="224" t="s">
        <v>15</v>
      </c>
      <c r="O5" s="224" t="s">
        <v>16</v>
      </c>
      <c r="P5" s="224" t="s">
        <v>17</v>
      </c>
      <c r="Q5" s="224" t="s">
        <v>18</v>
      </c>
    </row>
    <row r="6" spans="1:19" ht="16.5" thickTop="1" thickBot="1" x14ac:dyDescent="0.3">
      <c r="A6" t="s">
        <v>184</v>
      </c>
      <c r="B6" s="227">
        <v>1</v>
      </c>
      <c r="C6" s="225" t="s">
        <v>20</v>
      </c>
      <c r="D6" s="226" t="s">
        <v>276</v>
      </c>
      <c r="E6" s="227" t="s">
        <v>277</v>
      </c>
      <c r="F6" s="227">
        <v>5</v>
      </c>
      <c r="G6" s="227" t="s">
        <v>1</v>
      </c>
      <c r="H6" s="227">
        <v>16</v>
      </c>
      <c r="I6" s="228">
        <v>91.333333333333329</v>
      </c>
      <c r="J6" s="227">
        <v>123</v>
      </c>
      <c r="K6" s="227">
        <v>168</v>
      </c>
      <c r="L6" s="227">
        <v>24</v>
      </c>
      <c r="M6" s="227">
        <v>37</v>
      </c>
      <c r="N6" s="227">
        <v>8</v>
      </c>
      <c r="O6" s="227">
        <v>8</v>
      </c>
      <c r="P6" s="227">
        <v>0</v>
      </c>
      <c r="Q6" s="229">
        <f>J6/I6</f>
        <v>1.3467153284671534</v>
      </c>
    </row>
    <row r="7" spans="1:19" ht="16.5" thickTop="1" thickBot="1" x14ac:dyDescent="0.3">
      <c r="A7" t="s">
        <v>434</v>
      </c>
      <c r="B7" s="232">
        <v>2</v>
      </c>
      <c r="C7" s="230" t="s">
        <v>20</v>
      </c>
      <c r="D7" s="231" t="s">
        <v>431</v>
      </c>
      <c r="E7" s="232" t="s">
        <v>417</v>
      </c>
      <c r="F7" s="232">
        <v>2</v>
      </c>
      <c r="G7" s="232" t="s">
        <v>5</v>
      </c>
      <c r="H7" s="233">
        <v>20</v>
      </c>
      <c r="I7" s="234">
        <v>109</v>
      </c>
      <c r="J7" s="232">
        <v>151</v>
      </c>
      <c r="K7" s="232">
        <v>215</v>
      </c>
      <c r="L7" s="232">
        <v>48</v>
      </c>
      <c r="M7" s="232">
        <v>27</v>
      </c>
      <c r="N7" s="232">
        <v>13</v>
      </c>
      <c r="O7" s="232">
        <v>6</v>
      </c>
      <c r="P7" s="232">
        <v>1</v>
      </c>
      <c r="Q7" s="229">
        <f t="shared" ref="Q7:Q11" si="0">J7/I7</f>
        <v>1.3853211009174311</v>
      </c>
    </row>
    <row r="8" spans="1:19" ht="16.5" thickTop="1" thickBot="1" x14ac:dyDescent="0.3">
      <c r="A8" t="s">
        <v>456</v>
      </c>
      <c r="B8" s="232">
        <v>3</v>
      </c>
      <c r="C8" s="230" t="s">
        <v>20</v>
      </c>
      <c r="D8" s="231" t="s">
        <v>443</v>
      </c>
      <c r="E8" s="232" t="s">
        <v>277</v>
      </c>
      <c r="F8" s="232">
        <v>5</v>
      </c>
      <c r="G8" s="232" t="s">
        <v>8</v>
      </c>
      <c r="H8" s="232">
        <v>13</v>
      </c>
      <c r="I8" s="234">
        <v>68.666666666666671</v>
      </c>
      <c r="J8" s="232">
        <v>96</v>
      </c>
      <c r="K8" s="232">
        <v>135</v>
      </c>
      <c r="L8" s="232">
        <v>18</v>
      </c>
      <c r="M8" s="232">
        <v>24</v>
      </c>
      <c r="N8" s="232">
        <v>5</v>
      </c>
      <c r="O8" s="232">
        <v>8</v>
      </c>
      <c r="P8" s="232">
        <v>0</v>
      </c>
      <c r="Q8" s="229">
        <f t="shared" si="0"/>
        <v>1.3980582524271843</v>
      </c>
    </row>
    <row r="9" spans="1:19" ht="16.5" thickTop="1" thickBot="1" x14ac:dyDescent="0.3">
      <c r="A9" t="s">
        <v>460</v>
      </c>
      <c r="B9" s="232">
        <v>4</v>
      </c>
      <c r="C9" s="230" t="s">
        <v>20</v>
      </c>
      <c r="D9" s="231" t="s">
        <v>455</v>
      </c>
      <c r="E9" s="232" t="s">
        <v>447</v>
      </c>
      <c r="F9" s="232">
        <v>2</v>
      </c>
      <c r="G9" s="232" t="s">
        <v>350</v>
      </c>
      <c r="H9" s="232">
        <v>19</v>
      </c>
      <c r="I9" s="234">
        <v>105.33333333333333</v>
      </c>
      <c r="J9" s="232">
        <v>154</v>
      </c>
      <c r="K9" s="232">
        <v>229</v>
      </c>
      <c r="L9" s="232">
        <v>42</v>
      </c>
      <c r="M9" s="232">
        <v>14</v>
      </c>
      <c r="N9" s="232">
        <v>11</v>
      </c>
      <c r="O9" s="232">
        <v>6</v>
      </c>
      <c r="P9" s="232">
        <v>1</v>
      </c>
      <c r="Q9" s="229">
        <f t="shared" si="0"/>
        <v>1.4620253164556962</v>
      </c>
    </row>
    <row r="10" spans="1:19" ht="16.5" thickTop="1" thickBot="1" x14ac:dyDescent="0.3">
      <c r="A10" t="s">
        <v>354</v>
      </c>
      <c r="B10" s="232">
        <v>5</v>
      </c>
      <c r="C10" s="230" t="s">
        <v>20</v>
      </c>
      <c r="D10" s="231" t="s">
        <v>344</v>
      </c>
      <c r="E10" s="232" t="s">
        <v>340</v>
      </c>
      <c r="F10" s="232">
        <v>2</v>
      </c>
      <c r="G10" s="232" t="s">
        <v>19</v>
      </c>
      <c r="H10" s="232">
        <v>17</v>
      </c>
      <c r="I10" s="234">
        <v>93</v>
      </c>
      <c r="J10" s="232">
        <v>186</v>
      </c>
      <c r="K10" s="232">
        <v>233</v>
      </c>
      <c r="L10" s="232">
        <v>32</v>
      </c>
      <c r="M10" s="232">
        <v>21</v>
      </c>
      <c r="N10" s="232">
        <v>10</v>
      </c>
      <c r="O10" s="232">
        <v>7</v>
      </c>
      <c r="P10" s="232">
        <v>0</v>
      </c>
      <c r="Q10" s="229">
        <f t="shared" si="0"/>
        <v>2</v>
      </c>
    </row>
    <row r="11" spans="1:19" ht="16" thickTop="1" x14ac:dyDescent="0.25">
      <c r="A11" t="s">
        <v>484</v>
      </c>
      <c r="B11" s="232">
        <v>6</v>
      </c>
      <c r="C11" s="230" t="s">
        <v>20</v>
      </c>
      <c r="D11" s="231" t="s">
        <v>487</v>
      </c>
      <c r="E11" s="232" t="s">
        <v>488</v>
      </c>
      <c r="F11" s="232">
        <v>1</v>
      </c>
      <c r="G11" s="232" t="s">
        <v>21</v>
      </c>
      <c r="H11" s="233">
        <v>17</v>
      </c>
      <c r="I11" s="234">
        <v>83.666666666666671</v>
      </c>
      <c r="J11" s="232">
        <v>207</v>
      </c>
      <c r="K11" s="232">
        <v>243</v>
      </c>
      <c r="L11" s="232">
        <v>20</v>
      </c>
      <c r="M11" s="232">
        <v>16</v>
      </c>
      <c r="N11" s="232">
        <v>4</v>
      </c>
      <c r="O11" s="232">
        <v>13</v>
      </c>
      <c r="P11" s="232">
        <v>0</v>
      </c>
      <c r="Q11" s="229">
        <f t="shared" si="0"/>
        <v>2.4741035856573705</v>
      </c>
    </row>
    <row r="12" spans="1:19" ht="13" thickBot="1" x14ac:dyDescent="0.3">
      <c r="B12" s="254"/>
      <c r="C12" s="236"/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</row>
    <row r="13" spans="1:19" ht="16.5" thickTop="1" thickBot="1" x14ac:dyDescent="0.3">
      <c r="A13" t="s">
        <v>509</v>
      </c>
      <c r="B13" s="239">
        <v>1</v>
      </c>
      <c r="C13" s="237" t="s">
        <v>181</v>
      </c>
      <c r="D13" s="238" t="s">
        <v>508</v>
      </c>
      <c r="E13" s="239" t="s">
        <v>494</v>
      </c>
      <c r="F13" s="239">
        <v>3</v>
      </c>
      <c r="G13" s="239" t="s">
        <v>350</v>
      </c>
      <c r="H13" s="240">
        <v>2</v>
      </c>
      <c r="I13" s="241">
        <v>2.3333333333333335</v>
      </c>
      <c r="J13" s="240">
        <v>2</v>
      </c>
      <c r="K13" s="240">
        <v>7</v>
      </c>
      <c r="L13" s="240">
        <v>1</v>
      </c>
      <c r="M13" s="240">
        <v>0</v>
      </c>
      <c r="N13" s="240">
        <v>0</v>
      </c>
      <c r="O13" s="240">
        <v>0</v>
      </c>
      <c r="P13" s="240">
        <v>0</v>
      </c>
      <c r="Q13" s="229">
        <f t="shared" ref="Q13:Q20" si="1">J13/I13</f>
        <v>0.8571428571428571</v>
      </c>
    </row>
    <row r="14" spans="1:19" ht="16.5" thickTop="1" thickBot="1" x14ac:dyDescent="0.3">
      <c r="A14" t="s">
        <v>233</v>
      </c>
      <c r="B14" s="232">
        <v>2</v>
      </c>
      <c r="C14" s="230" t="s">
        <v>181</v>
      </c>
      <c r="D14" s="231" t="s">
        <v>450</v>
      </c>
      <c r="E14" s="232" t="s">
        <v>445</v>
      </c>
      <c r="F14" s="232">
        <v>2</v>
      </c>
      <c r="G14" s="244" t="s">
        <v>19</v>
      </c>
      <c r="H14" s="245">
        <v>3</v>
      </c>
      <c r="I14" s="246">
        <v>16.333333333333332</v>
      </c>
      <c r="J14" s="244">
        <v>25</v>
      </c>
      <c r="K14" s="244">
        <v>32</v>
      </c>
      <c r="L14" s="244">
        <v>12</v>
      </c>
      <c r="M14" s="244">
        <v>4</v>
      </c>
      <c r="N14" s="244">
        <v>2</v>
      </c>
      <c r="O14" s="244">
        <v>1</v>
      </c>
      <c r="P14" s="244">
        <v>0</v>
      </c>
      <c r="Q14" s="229">
        <f t="shared" si="1"/>
        <v>1.5306122448979593</v>
      </c>
    </row>
    <row r="15" spans="1:19" ht="16.5" thickTop="1" thickBot="1" x14ac:dyDescent="0.3">
      <c r="A15" t="s">
        <v>420</v>
      </c>
      <c r="B15" s="232">
        <v>3</v>
      </c>
      <c r="C15" s="230" t="s">
        <v>181</v>
      </c>
      <c r="D15" s="231" t="s">
        <v>416</v>
      </c>
      <c r="E15" s="232" t="s">
        <v>417</v>
      </c>
      <c r="F15" s="232">
        <v>2</v>
      </c>
      <c r="G15" s="232" t="s">
        <v>21</v>
      </c>
      <c r="H15" s="233">
        <v>5</v>
      </c>
      <c r="I15" s="234">
        <v>19.333333333333332</v>
      </c>
      <c r="J15" s="232">
        <v>35</v>
      </c>
      <c r="K15" s="232">
        <v>49</v>
      </c>
      <c r="L15" s="232">
        <v>3</v>
      </c>
      <c r="M15" s="232">
        <v>5</v>
      </c>
      <c r="N15" s="232">
        <v>2</v>
      </c>
      <c r="O15" s="232">
        <v>1</v>
      </c>
      <c r="P15" s="232">
        <v>0</v>
      </c>
      <c r="Q15" s="229">
        <f t="shared" si="1"/>
        <v>1.8103448275862071</v>
      </c>
    </row>
    <row r="16" spans="1:19" ht="16.5" thickTop="1" thickBot="1" x14ac:dyDescent="0.3">
      <c r="A16" t="s">
        <v>219</v>
      </c>
      <c r="B16" s="232">
        <v>4</v>
      </c>
      <c r="C16" s="230" t="s">
        <v>181</v>
      </c>
      <c r="D16" s="231" t="s">
        <v>402</v>
      </c>
      <c r="E16" s="232" t="s">
        <v>451</v>
      </c>
      <c r="F16" s="232">
        <v>2</v>
      </c>
      <c r="G16" s="232" t="s">
        <v>8</v>
      </c>
      <c r="H16" s="233">
        <v>8</v>
      </c>
      <c r="I16" s="234">
        <v>38</v>
      </c>
      <c r="J16" s="232">
        <v>83</v>
      </c>
      <c r="K16" s="232">
        <v>114</v>
      </c>
      <c r="L16" s="232">
        <v>25</v>
      </c>
      <c r="M16" s="232">
        <v>6</v>
      </c>
      <c r="N16" s="232">
        <v>2</v>
      </c>
      <c r="O16" s="232">
        <v>5</v>
      </c>
      <c r="P16" s="232">
        <v>0</v>
      </c>
      <c r="Q16" s="229">
        <f t="shared" si="1"/>
        <v>2.1842105263157894</v>
      </c>
    </row>
    <row r="17" spans="1:17" ht="16.5" thickTop="1" thickBot="1" x14ac:dyDescent="0.3">
      <c r="A17" t="s">
        <v>360</v>
      </c>
      <c r="B17" s="232">
        <v>5</v>
      </c>
      <c r="C17" s="232" t="s">
        <v>181</v>
      </c>
      <c r="D17" s="325" t="s">
        <v>347</v>
      </c>
      <c r="E17" s="248" t="s">
        <v>281</v>
      </c>
      <c r="F17" s="248">
        <v>5</v>
      </c>
      <c r="G17" s="248" t="s">
        <v>1</v>
      </c>
      <c r="H17" s="233">
        <v>5</v>
      </c>
      <c r="I17" s="234">
        <v>20.666666666666668</v>
      </c>
      <c r="J17" s="232">
        <v>47</v>
      </c>
      <c r="K17" s="232">
        <v>48</v>
      </c>
      <c r="L17" s="232">
        <v>11</v>
      </c>
      <c r="M17" s="232">
        <v>3</v>
      </c>
      <c r="N17" s="232">
        <v>1</v>
      </c>
      <c r="O17" s="232">
        <v>2</v>
      </c>
      <c r="P17" s="232">
        <v>0</v>
      </c>
      <c r="Q17" s="229">
        <f t="shared" si="1"/>
        <v>2.2741935483870965</v>
      </c>
    </row>
    <row r="18" spans="1:17" ht="16.5" thickTop="1" thickBot="1" x14ac:dyDescent="0.3">
      <c r="A18" t="s">
        <v>526</v>
      </c>
      <c r="B18" s="244">
        <v>6</v>
      </c>
      <c r="C18" s="249" t="s">
        <v>181</v>
      </c>
      <c r="D18" s="231" t="s">
        <v>527</v>
      </c>
      <c r="E18" s="232" t="s">
        <v>402</v>
      </c>
      <c r="F18" s="232">
        <v>4</v>
      </c>
      <c r="G18" s="232" t="s">
        <v>1</v>
      </c>
      <c r="H18" s="233">
        <v>1</v>
      </c>
      <c r="I18" s="234">
        <v>0.66666666666666663</v>
      </c>
      <c r="J18" s="232">
        <v>2</v>
      </c>
      <c r="K18" s="232">
        <v>4</v>
      </c>
      <c r="L18" s="232">
        <v>0</v>
      </c>
      <c r="M18" s="232">
        <v>0</v>
      </c>
      <c r="N18" s="232">
        <v>0</v>
      </c>
      <c r="O18" s="232">
        <v>1</v>
      </c>
      <c r="P18" s="232">
        <v>0</v>
      </c>
      <c r="Q18" s="229">
        <f t="shared" si="1"/>
        <v>3</v>
      </c>
    </row>
    <row r="19" spans="1:17" ht="16.5" thickTop="1" thickBot="1" x14ac:dyDescent="0.3">
      <c r="A19" t="s">
        <v>194</v>
      </c>
      <c r="B19" s="244">
        <v>7</v>
      </c>
      <c r="C19" s="249" t="s">
        <v>181</v>
      </c>
      <c r="D19" s="231" t="s">
        <v>290</v>
      </c>
      <c r="E19" s="232" t="s">
        <v>279</v>
      </c>
      <c r="F19" s="232">
        <v>1</v>
      </c>
      <c r="G19" s="232" t="s">
        <v>350</v>
      </c>
      <c r="H19" s="233">
        <v>2</v>
      </c>
      <c r="I19" s="234">
        <v>6.333333333333333</v>
      </c>
      <c r="J19" s="233">
        <v>23</v>
      </c>
      <c r="K19" s="233">
        <v>15</v>
      </c>
      <c r="L19" s="233">
        <v>15</v>
      </c>
      <c r="M19" s="233">
        <v>4</v>
      </c>
      <c r="N19" s="233">
        <v>1</v>
      </c>
      <c r="O19" s="233">
        <v>1</v>
      </c>
      <c r="P19" s="233">
        <v>0</v>
      </c>
      <c r="Q19" s="229">
        <f t="shared" si="1"/>
        <v>3.6315789473684212</v>
      </c>
    </row>
    <row r="20" spans="1:17" ht="16" thickTop="1" x14ac:dyDescent="0.25">
      <c r="A20" t="s">
        <v>476</v>
      </c>
      <c r="B20" s="244">
        <v>8</v>
      </c>
      <c r="C20" s="249" t="s">
        <v>181</v>
      </c>
      <c r="D20" s="326" t="s">
        <v>473</v>
      </c>
      <c r="E20" s="244" t="s">
        <v>474</v>
      </c>
      <c r="F20" s="244">
        <v>3</v>
      </c>
      <c r="G20" s="244" t="s">
        <v>1</v>
      </c>
      <c r="H20" s="245">
        <v>1</v>
      </c>
      <c r="I20" s="246">
        <v>0.33333333333333331</v>
      </c>
      <c r="J20" s="244">
        <v>5</v>
      </c>
      <c r="K20" s="244">
        <v>0</v>
      </c>
      <c r="L20" s="244">
        <v>5</v>
      </c>
      <c r="M20" s="244">
        <v>1</v>
      </c>
      <c r="N20" s="244">
        <v>0</v>
      </c>
      <c r="O20" s="244">
        <v>0</v>
      </c>
      <c r="P20" s="244">
        <v>0</v>
      </c>
      <c r="Q20" s="229">
        <f t="shared" si="1"/>
        <v>15</v>
      </c>
    </row>
  </sheetData>
  <mergeCells count="3">
    <mergeCell ref="A1:S1"/>
    <mergeCell ref="A3:S3"/>
    <mergeCell ref="B4:R4"/>
  </mergeCells>
  <hyperlinks>
    <hyperlink ref="O2:P2" location="LANCEURS!A1" display="RETOUR" xr:uid="{F2DE91BF-C9BA-4250-BCE4-0A78F9733139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E209D-09D7-4D1D-B2DE-9FF1ADDA9512}">
  <dimension ref="A1:S21"/>
  <sheetViews>
    <sheetView showRowColHeaders="0" topLeftCell="B1" workbookViewId="0">
      <selection activeCell="O2" sqref="O2"/>
    </sheetView>
  </sheetViews>
  <sheetFormatPr baseColWidth="10" defaultRowHeight="12.5" x14ac:dyDescent="0.25"/>
  <cols>
    <col min="1" max="1" width="43.81640625" hidden="1" customWidth="1"/>
    <col min="3" max="3" width="4.453125" customWidth="1"/>
    <col min="4" max="4" width="16.453125" bestFit="1" customWidth="1"/>
    <col min="5" max="5" width="17.81640625" bestFit="1" customWidth="1"/>
    <col min="17" max="17" width="8.26953125" customWidth="1"/>
  </cols>
  <sheetData>
    <row r="1" spans="1:19" ht="25.5" thickBot="1" x14ac:dyDescent="0.55000000000000004">
      <c r="A1" s="347" t="s">
        <v>110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</row>
    <row r="2" spans="1:19" ht="14.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62" t="s">
        <v>295</v>
      </c>
      <c r="P2" s="222"/>
      <c r="Q2" s="253"/>
    </row>
    <row r="3" spans="1:19" ht="20" x14ac:dyDescent="0.4">
      <c r="A3" s="359" t="s">
        <v>439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</row>
    <row r="4" spans="1:19" x14ac:dyDescent="0.25"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</row>
    <row r="5" spans="1:19" ht="18.5" thickBot="1" x14ac:dyDescent="0.3">
      <c r="B5" s="224" t="s">
        <v>298</v>
      </c>
      <c r="C5" s="223"/>
      <c r="D5" s="224" t="s">
        <v>299</v>
      </c>
      <c r="E5" s="224" t="s">
        <v>300</v>
      </c>
      <c r="F5" s="224" t="s">
        <v>275</v>
      </c>
      <c r="G5" s="224" t="s">
        <v>6</v>
      </c>
      <c r="H5" s="224" t="s">
        <v>13</v>
      </c>
      <c r="I5" s="224" t="s">
        <v>14</v>
      </c>
      <c r="J5" s="224" t="s">
        <v>0</v>
      </c>
      <c r="K5" s="224" t="s">
        <v>7</v>
      </c>
      <c r="L5" s="224" t="s">
        <v>9</v>
      </c>
      <c r="M5" s="224" t="s">
        <v>10</v>
      </c>
      <c r="N5" s="224" t="s">
        <v>15</v>
      </c>
      <c r="O5" s="224" t="s">
        <v>16</v>
      </c>
      <c r="P5" s="224" t="s">
        <v>17</v>
      </c>
      <c r="Q5" s="224" t="s">
        <v>18</v>
      </c>
    </row>
    <row r="6" spans="1:19" ht="16.5" thickTop="1" thickBot="1" x14ac:dyDescent="0.3">
      <c r="A6" t="s">
        <v>456</v>
      </c>
      <c r="B6" s="227">
        <v>1</v>
      </c>
      <c r="C6" s="225" t="s">
        <v>20</v>
      </c>
      <c r="D6" s="226" t="s">
        <v>443</v>
      </c>
      <c r="E6" s="227" t="s">
        <v>277</v>
      </c>
      <c r="F6" s="227">
        <v>4</v>
      </c>
      <c r="G6" s="227" t="s">
        <v>8</v>
      </c>
      <c r="H6" s="227">
        <v>9</v>
      </c>
      <c r="I6" s="228">
        <f>153/3</f>
        <v>51</v>
      </c>
      <c r="J6" s="227">
        <v>61</v>
      </c>
      <c r="K6" s="227">
        <v>107</v>
      </c>
      <c r="L6" s="227">
        <v>15</v>
      </c>
      <c r="M6" s="227">
        <v>24</v>
      </c>
      <c r="N6" s="227">
        <v>5</v>
      </c>
      <c r="O6" s="227">
        <v>3</v>
      </c>
      <c r="P6" s="227">
        <v>1</v>
      </c>
      <c r="Q6" s="229">
        <f>J6/I6</f>
        <v>1.196078431372549</v>
      </c>
    </row>
    <row r="7" spans="1:19" ht="16.5" thickTop="1" thickBot="1" x14ac:dyDescent="0.3">
      <c r="A7" t="s">
        <v>354</v>
      </c>
      <c r="B7" s="232">
        <v>2</v>
      </c>
      <c r="C7" s="230" t="s">
        <v>20</v>
      </c>
      <c r="D7" s="231" t="s">
        <v>344</v>
      </c>
      <c r="E7" s="232" t="s">
        <v>340</v>
      </c>
      <c r="F7" s="232">
        <v>2</v>
      </c>
      <c r="G7" s="232" t="s">
        <v>1</v>
      </c>
      <c r="H7" s="233">
        <v>15</v>
      </c>
      <c r="I7" s="234">
        <v>86.333333333333329</v>
      </c>
      <c r="J7" s="232">
        <v>106</v>
      </c>
      <c r="K7" s="232">
        <v>188</v>
      </c>
      <c r="L7" s="232">
        <v>16</v>
      </c>
      <c r="M7" s="232">
        <v>27</v>
      </c>
      <c r="N7" s="232">
        <v>6</v>
      </c>
      <c r="O7" s="232">
        <v>6</v>
      </c>
      <c r="P7" s="232">
        <v>3</v>
      </c>
      <c r="Q7" s="229">
        <f t="shared" ref="Q7:Q21" si="0">J7/I7</f>
        <v>1.2277992277992278</v>
      </c>
    </row>
    <row r="8" spans="1:19" ht="16.5" thickTop="1" thickBot="1" x14ac:dyDescent="0.3">
      <c r="A8" t="s">
        <v>184</v>
      </c>
      <c r="B8" s="232">
        <v>3</v>
      </c>
      <c r="C8" s="230" t="s">
        <v>20</v>
      </c>
      <c r="D8" s="231" t="s">
        <v>276</v>
      </c>
      <c r="E8" s="232" t="s">
        <v>277</v>
      </c>
      <c r="F8" s="232">
        <v>5</v>
      </c>
      <c r="G8" s="232" t="s">
        <v>5</v>
      </c>
      <c r="H8" s="232">
        <v>14</v>
      </c>
      <c r="I8" s="234">
        <v>75</v>
      </c>
      <c r="J8" s="232">
        <v>225</v>
      </c>
      <c r="K8" s="232">
        <v>150</v>
      </c>
      <c r="L8" s="232">
        <v>23</v>
      </c>
      <c r="M8" s="232">
        <v>23</v>
      </c>
      <c r="N8" s="232">
        <v>9</v>
      </c>
      <c r="O8" s="232">
        <v>3</v>
      </c>
      <c r="P8" s="232">
        <v>1</v>
      </c>
      <c r="Q8" s="229">
        <f t="shared" si="0"/>
        <v>3</v>
      </c>
    </row>
    <row r="9" spans="1:19" ht="16.5" thickTop="1" thickBot="1" x14ac:dyDescent="0.3">
      <c r="A9" t="s">
        <v>484</v>
      </c>
      <c r="B9" s="232">
        <v>4</v>
      </c>
      <c r="C9" s="230" t="s">
        <v>20</v>
      </c>
      <c r="D9" s="231" t="s">
        <v>487</v>
      </c>
      <c r="E9" s="232" t="s">
        <v>488</v>
      </c>
      <c r="F9" s="232">
        <v>2</v>
      </c>
      <c r="G9" s="232" t="s">
        <v>19</v>
      </c>
      <c r="H9" s="232">
        <v>8</v>
      </c>
      <c r="I9" s="234">
        <v>39.666666666666664</v>
      </c>
      <c r="J9" s="232">
        <v>119</v>
      </c>
      <c r="K9" s="232">
        <v>87</v>
      </c>
      <c r="L9" s="232">
        <v>16</v>
      </c>
      <c r="M9" s="232">
        <v>16</v>
      </c>
      <c r="N9" s="232">
        <v>5</v>
      </c>
      <c r="O9" s="232">
        <v>2</v>
      </c>
      <c r="P9" s="232">
        <v>1</v>
      </c>
      <c r="Q9" s="229">
        <f t="shared" si="0"/>
        <v>3</v>
      </c>
    </row>
    <row r="10" spans="1:19" ht="16.5" thickTop="1" thickBot="1" x14ac:dyDescent="0.3">
      <c r="A10" t="s">
        <v>194</v>
      </c>
      <c r="B10" s="232">
        <v>5</v>
      </c>
      <c r="C10" s="230" t="s">
        <v>20</v>
      </c>
      <c r="D10" s="231" t="s">
        <v>290</v>
      </c>
      <c r="E10" s="232" t="s">
        <v>279</v>
      </c>
      <c r="F10" s="232">
        <v>2</v>
      </c>
      <c r="G10" s="232" t="s">
        <v>350</v>
      </c>
      <c r="H10" s="232">
        <v>13</v>
      </c>
      <c r="I10" s="234">
        <v>65</v>
      </c>
      <c r="J10" s="232">
        <v>195</v>
      </c>
      <c r="K10" s="232">
        <v>151</v>
      </c>
      <c r="L10" s="232">
        <v>41</v>
      </c>
      <c r="M10" s="232">
        <v>41</v>
      </c>
      <c r="N10" s="232">
        <v>6</v>
      </c>
      <c r="O10" s="232">
        <v>5</v>
      </c>
      <c r="P10" s="232">
        <v>1</v>
      </c>
      <c r="Q10" s="229">
        <f t="shared" si="0"/>
        <v>3</v>
      </c>
    </row>
    <row r="11" spans="1:19" ht="16" thickTop="1" x14ac:dyDescent="0.25">
      <c r="A11" t="s">
        <v>200</v>
      </c>
      <c r="B11" s="232">
        <v>6</v>
      </c>
      <c r="C11" s="230" t="s">
        <v>20</v>
      </c>
      <c r="D11" s="231" t="s">
        <v>345</v>
      </c>
      <c r="E11" s="232" t="s">
        <v>346</v>
      </c>
      <c r="F11" s="232">
        <v>2</v>
      </c>
      <c r="G11" s="232" t="s">
        <v>21</v>
      </c>
      <c r="H11" s="233">
        <v>5</v>
      </c>
      <c r="I11" s="234">
        <v>21.666666666666668</v>
      </c>
      <c r="J11" s="232">
        <v>65</v>
      </c>
      <c r="K11" s="232">
        <v>87</v>
      </c>
      <c r="L11" s="232">
        <v>11</v>
      </c>
      <c r="M11" s="232">
        <v>11</v>
      </c>
      <c r="N11" s="232">
        <v>0</v>
      </c>
      <c r="O11" s="232">
        <v>5</v>
      </c>
      <c r="P11" s="232">
        <v>0</v>
      </c>
      <c r="Q11" s="229">
        <f t="shared" si="0"/>
        <v>3</v>
      </c>
    </row>
    <row r="12" spans="1:19" ht="13" thickBot="1" x14ac:dyDescent="0.3">
      <c r="B12" s="254"/>
      <c r="C12" s="236"/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</row>
    <row r="13" spans="1:19" ht="16.5" thickTop="1" thickBot="1" x14ac:dyDescent="0.3">
      <c r="A13" t="s">
        <v>460</v>
      </c>
      <c r="B13" s="239">
        <v>1</v>
      </c>
      <c r="C13" s="237" t="s">
        <v>181</v>
      </c>
      <c r="D13" s="238" t="s">
        <v>455</v>
      </c>
      <c r="E13" s="239" t="s">
        <v>493</v>
      </c>
      <c r="F13" s="239">
        <v>3</v>
      </c>
      <c r="G13" s="232" t="s">
        <v>350</v>
      </c>
      <c r="H13" s="240">
        <v>4</v>
      </c>
      <c r="I13" s="241">
        <v>15.333333333333334</v>
      </c>
      <c r="J13" s="240">
        <v>15</v>
      </c>
      <c r="K13" s="240">
        <v>28</v>
      </c>
      <c r="L13" s="240">
        <v>9</v>
      </c>
      <c r="M13" s="240">
        <v>1</v>
      </c>
      <c r="N13" s="240">
        <v>1</v>
      </c>
      <c r="O13" s="240">
        <v>1</v>
      </c>
      <c r="P13" s="240">
        <v>0</v>
      </c>
      <c r="Q13" s="229">
        <f t="shared" si="0"/>
        <v>0.97826086956521741</v>
      </c>
    </row>
    <row r="14" spans="1:19" ht="16.5" thickTop="1" thickBot="1" x14ac:dyDescent="0.3">
      <c r="A14" t="s">
        <v>219</v>
      </c>
      <c r="B14" s="232">
        <v>2</v>
      </c>
      <c r="C14" s="230" t="s">
        <v>181</v>
      </c>
      <c r="D14" s="231" t="s">
        <v>402</v>
      </c>
      <c r="E14" s="232" t="s">
        <v>451</v>
      </c>
      <c r="F14" s="232">
        <v>2</v>
      </c>
      <c r="G14" s="244" t="s">
        <v>8</v>
      </c>
      <c r="H14" s="245">
        <v>6</v>
      </c>
      <c r="I14" s="246">
        <v>31</v>
      </c>
      <c r="J14" s="244">
        <v>53</v>
      </c>
      <c r="K14" s="244">
        <v>64</v>
      </c>
      <c r="L14" s="244">
        <v>40</v>
      </c>
      <c r="M14" s="244">
        <v>4</v>
      </c>
      <c r="N14" s="244">
        <v>2</v>
      </c>
      <c r="O14" s="244">
        <v>3</v>
      </c>
      <c r="P14" s="244">
        <v>1</v>
      </c>
      <c r="Q14" s="229">
        <f t="shared" si="0"/>
        <v>1.7096774193548387</v>
      </c>
    </row>
    <row r="15" spans="1:19" ht="16.5" thickTop="1" thickBot="1" x14ac:dyDescent="0.3">
      <c r="A15" t="s">
        <v>419</v>
      </c>
      <c r="B15" s="232">
        <v>3</v>
      </c>
      <c r="C15" s="230" t="s">
        <v>181</v>
      </c>
      <c r="D15" s="231" t="s">
        <v>414</v>
      </c>
      <c r="E15" s="232" t="s">
        <v>415</v>
      </c>
      <c r="F15" s="232">
        <v>5</v>
      </c>
      <c r="G15" s="232" t="s">
        <v>5</v>
      </c>
      <c r="H15" s="233">
        <v>5</v>
      </c>
      <c r="I15" s="234">
        <v>11</v>
      </c>
      <c r="J15" s="232">
        <v>19</v>
      </c>
      <c r="K15" s="232">
        <v>33</v>
      </c>
      <c r="L15" s="232">
        <v>1</v>
      </c>
      <c r="M15" s="232">
        <v>3</v>
      </c>
      <c r="N15" s="232">
        <v>1</v>
      </c>
      <c r="O15" s="232">
        <v>1</v>
      </c>
      <c r="P15" s="232">
        <v>0</v>
      </c>
      <c r="Q15" s="229">
        <f t="shared" si="0"/>
        <v>1.7272727272727273</v>
      </c>
    </row>
    <row r="16" spans="1:19" ht="16.5" thickTop="1" thickBot="1" x14ac:dyDescent="0.3">
      <c r="A16" t="s">
        <v>434</v>
      </c>
      <c r="B16" s="232">
        <v>4</v>
      </c>
      <c r="C16" s="230" t="s">
        <v>181</v>
      </c>
      <c r="D16" s="231" t="s">
        <v>431</v>
      </c>
      <c r="E16" s="232" t="s">
        <v>417</v>
      </c>
      <c r="F16" s="232">
        <v>2</v>
      </c>
      <c r="G16" s="232" t="s">
        <v>21</v>
      </c>
      <c r="H16" s="233">
        <v>8</v>
      </c>
      <c r="I16" s="234">
        <v>39.666666666666664</v>
      </c>
      <c r="J16" s="232">
        <v>74</v>
      </c>
      <c r="K16" s="232">
        <v>89</v>
      </c>
      <c r="L16" s="232">
        <v>23</v>
      </c>
      <c r="M16" s="232">
        <v>11</v>
      </c>
      <c r="N16" s="232">
        <v>2</v>
      </c>
      <c r="O16" s="232">
        <v>4</v>
      </c>
      <c r="P16" s="232">
        <v>1</v>
      </c>
      <c r="Q16" s="229">
        <f t="shared" si="0"/>
        <v>1.865546218487395</v>
      </c>
    </row>
    <row r="17" spans="1:17" ht="16.5" thickTop="1" thickBot="1" x14ac:dyDescent="0.3">
      <c r="A17" t="s">
        <v>420</v>
      </c>
      <c r="B17" s="232">
        <v>5</v>
      </c>
      <c r="C17" s="232" t="s">
        <v>181</v>
      </c>
      <c r="D17" s="325" t="s">
        <v>416</v>
      </c>
      <c r="E17" s="248" t="s">
        <v>417</v>
      </c>
      <c r="F17" s="248">
        <v>2</v>
      </c>
      <c r="G17" s="248" t="s">
        <v>21</v>
      </c>
      <c r="H17" s="233">
        <v>9</v>
      </c>
      <c r="I17" s="234">
        <v>40.333333333333336</v>
      </c>
      <c r="J17" s="232">
        <v>77</v>
      </c>
      <c r="K17" s="232">
        <v>98</v>
      </c>
      <c r="L17" s="232">
        <v>17</v>
      </c>
      <c r="M17" s="232">
        <v>6</v>
      </c>
      <c r="N17" s="232">
        <v>2</v>
      </c>
      <c r="O17" s="232">
        <v>5</v>
      </c>
      <c r="P17" s="232">
        <v>0</v>
      </c>
      <c r="Q17" s="229">
        <f t="shared" si="0"/>
        <v>1.9090909090909089</v>
      </c>
    </row>
    <row r="18" spans="1:17" ht="16.5" thickTop="1" thickBot="1" x14ac:dyDescent="0.3">
      <c r="A18" t="s">
        <v>233</v>
      </c>
      <c r="B18" s="244">
        <v>6</v>
      </c>
      <c r="C18" s="249" t="s">
        <v>181</v>
      </c>
      <c r="D18" s="231" t="s">
        <v>491</v>
      </c>
      <c r="E18" s="232" t="s">
        <v>445</v>
      </c>
      <c r="F18" s="232">
        <v>2</v>
      </c>
      <c r="G18" s="232" t="s">
        <v>21</v>
      </c>
      <c r="H18" s="233">
        <v>3</v>
      </c>
      <c r="I18" s="234">
        <v>16.333333333333332</v>
      </c>
      <c r="J18" s="232">
        <v>36</v>
      </c>
      <c r="K18" s="232">
        <v>43</v>
      </c>
      <c r="L18" s="232">
        <v>11</v>
      </c>
      <c r="M18" s="232">
        <v>6</v>
      </c>
      <c r="N18" s="232">
        <v>0</v>
      </c>
      <c r="O18" s="232">
        <v>2</v>
      </c>
      <c r="P18" s="232">
        <v>1</v>
      </c>
      <c r="Q18" s="229">
        <f t="shared" si="0"/>
        <v>2.2040816326530615</v>
      </c>
    </row>
    <row r="19" spans="1:17" ht="16.5" thickTop="1" thickBot="1" x14ac:dyDescent="0.3">
      <c r="A19" t="s">
        <v>489</v>
      </c>
      <c r="B19" s="244">
        <v>7</v>
      </c>
      <c r="C19" s="249" t="s">
        <v>181</v>
      </c>
      <c r="D19" s="231" t="s">
        <v>448</v>
      </c>
      <c r="E19" s="232" t="s">
        <v>449</v>
      </c>
      <c r="F19" s="232">
        <v>2</v>
      </c>
      <c r="G19" s="232" t="s">
        <v>8</v>
      </c>
      <c r="H19" s="233">
        <v>1</v>
      </c>
      <c r="I19" s="234">
        <v>2.3333333333333335</v>
      </c>
      <c r="J19" s="233">
        <v>6</v>
      </c>
      <c r="K19" s="233">
        <v>4</v>
      </c>
      <c r="L19" s="233">
        <v>6</v>
      </c>
      <c r="M19" s="233">
        <v>1</v>
      </c>
      <c r="N19" s="233">
        <v>0</v>
      </c>
      <c r="O19" s="233">
        <v>0</v>
      </c>
      <c r="P19" s="233">
        <v>0</v>
      </c>
      <c r="Q19" s="229">
        <f t="shared" si="0"/>
        <v>2.5714285714285712</v>
      </c>
    </row>
    <row r="20" spans="1:17" ht="16.5" thickTop="1" thickBot="1" x14ac:dyDescent="0.3">
      <c r="A20" t="s">
        <v>490</v>
      </c>
      <c r="B20" s="244">
        <v>8</v>
      </c>
      <c r="C20" s="249" t="s">
        <v>181</v>
      </c>
      <c r="D20" s="326" t="s">
        <v>492</v>
      </c>
      <c r="E20" s="244" t="s">
        <v>494</v>
      </c>
      <c r="F20" s="244">
        <v>3</v>
      </c>
      <c r="G20" s="232" t="s">
        <v>350</v>
      </c>
      <c r="H20" s="245">
        <v>1</v>
      </c>
      <c r="I20" s="246">
        <v>5</v>
      </c>
      <c r="J20" s="244">
        <v>13</v>
      </c>
      <c r="K20" s="244">
        <v>11</v>
      </c>
      <c r="L20" s="244">
        <v>2</v>
      </c>
      <c r="M20" s="244">
        <v>1</v>
      </c>
      <c r="N20" s="244">
        <v>0</v>
      </c>
      <c r="O20" s="244">
        <v>1</v>
      </c>
      <c r="P20" s="244">
        <v>0</v>
      </c>
      <c r="Q20" s="229">
        <f t="shared" si="0"/>
        <v>2.6</v>
      </c>
    </row>
    <row r="21" spans="1:17" ht="16" thickTop="1" x14ac:dyDescent="0.25">
      <c r="A21" t="s">
        <v>462</v>
      </c>
      <c r="B21" s="244">
        <v>9</v>
      </c>
      <c r="C21" s="249" t="s">
        <v>181</v>
      </c>
      <c r="D21" s="326" t="s">
        <v>351</v>
      </c>
      <c r="E21" s="244" t="s">
        <v>454</v>
      </c>
      <c r="F21" s="244">
        <v>5</v>
      </c>
      <c r="G21" s="244" t="s">
        <v>5</v>
      </c>
      <c r="H21" s="245">
        <v>1</v>
      </c>
      <c r="I21" s="246">
        <v>1.3333333333333333</v>
      </c>
      <c r="J21" s="244">
        <v>5</v>
      </c>
      <c r="K21" s="244">
        <v>6</v>
      </c>
      <c r="L21" s="244">
        <v>3</v>
      </c>
      <c r="M21" s="244">
        <v>1</v>
      </c>
      <c r="N21" s="244">
        <v>0</v>
      </c>
      <c r="O21" s="244">
        <v>0</v>
      </c>
      <c r="P21" s="244">
        <v>0</v>
      </c>
      <c r="Q21" s="229">
        <f t="shared" si="0"/>
        <v>3.75</v>
      </c>
    </row>
  </sheetData>
  <mergeCells count="3">
    <mergeCell ref="A1:S1"/>
    <mergeCell ref="A3:S3"/>
    <mergeCell ref="B4:R4"/>
  </mergeCells>
  <hyperlinks>
    <hyperlink ref="O2:P2" location="LANCEURS!A1" display="RETOUR" xr:uid="{AC7C45CA-5D9F-4CDC-B19B-9ECE535FAF7D}"/>
    <hyperlink ref="D9" location="Aigles!A1:A36" display="Forbes" xr:uid="{CDECC05A-A15D-45CC-A0A9-62FFE9B5E94B}"/>
    <hyperlink ref="D6" location="Faucons!A1:A36" display="Beaudoin" xr:uid="{4F8344C7-56AD-486D-AA8B-71E055757FF5}"/>
    <hyperlink ref="D7" location="Condors!A1:A36" display="Vézina" xr:uid="{03813B9C-BAC5-453E-8A9B-92BEB5EC221A}"/>
    <hyperlink ref="D11" location="Harfangs!A1:A36" display="Barrette" xr:uid="{E51C1719-3B87-4AA3-8542-B6B77B23D88D}"/>
    <hyperlink ref="D8" location="Vautours!A1:A36" display="Chaussé" xr:uid="{9C28509C-8CA6-4B78-830B-64856F1FE87F}"/>
    <hyperlink ref="D10" location="Ducs!A1:A36" display="Lépine " xr:uid="{A302476F-AE30-462E-B759-959A2191F89C}"/>
    <hyperlink ref="D15" location="Ducs!A42:A78" display="Boileau" xr:uid="{12A9475C-644A-4E89-AB46-28F4D165BDA1}"/>
    <hyperlink ref="D14" location="Aigles!A43:A78" display="Guerrera" xr:uid="{6E46EA5C-B5DA-41C9-B0C4-CD702798DEC5}"/>
    <hyperlink ref="D20" location="Faucons!A40:A75" display="Barsalou" xr:uid="{CB33363F-3583-4762-8CC3-42B58931AFCD}"/>
    <hyperlink ref="D19" location="Vautours!A80:A1115" display="Forbes" xr:uid="{BB39F602-E390-4009-AF9B-73C28FF1DD0D}"/>
    <hyperlink ref="D16" location="Condors!A39:A75" display="Collard" xr:uid="{140C1362-09E3-4185-9E1D-9AAFEE268EAE}"/>
    <hyperlink ref="D13" location="Vautours!A39:A74" display="Larivière" xr:uid="{BE986C9E-EB63-487D-82AB-D653711DBD55}"/>
    <hyperlink ref="D18" location="Harfangs!A39:A75" display="Ménard" xr:uid="{FA5BB506-FF8F-4F30-B36C-0AE153EF1BAC}"/>
    <hyperlink ref="D17" location="Harfangs!A79:A114" display="Bonin" xr:uid="{9FC4181A-E954-43D1-B08D-DD2C43F51644}"/>
    <hyperlink ref="D21" location="Faucons!A40:A75" display="Barsalou" xr:uid="{EBD6815B-27BB-4EC4-BF8D-5903477EED99}"/>
  </hyperlinks>
  <pageMargins left="0.78740157499999996" right="0.78740157499999996" top="0.984251969" bottom="0.984251969" header="0.4921259845" footer="0.4921259845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7CF8D-9982-4013-A560-B30D9A943C79}">
  <dimension ref="A1:S22"/>
  <sheetViews>
    <sheetView showGridLines="0" showRowColHeaders="0" topLeftCell="B1" workbookViewId="0">
      <selection activeCell="O2" sqref="O2"/>
    </sheetView>
  </sheetViews>
  <sheetFormatPr baseColWidth="10" defaultRowHeight="12.5" x14ac:dyDescent="0.25"/>
  <cols>
    <col min="1" max="1" width="34.1796875" hidden="1" customWidth="1"/>
    <col min="3" max="3" width="4.453125" customWidth="1"/>
    <col min="4" max="4" width="16.453125" bestFit="1" customWidth="1"/>
    <col min="17" max="17" width="8.26953125" customWidth="1"/>
  </cols>
  <sheetData>
    <row r="1" spans="1:19" ht="25.5" thickBot="1" x14ac:dyDescent="0.55000000000000004">
      <c r="A1" s="347" t="s">
        <v>110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</row>
    <row r="2" spans="1:19" ht="14.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78" t="s">
        <v>295</v>
      </c>
      <c r="P2" s="222"/>
      <c r="Q2" s="253"/>
    </row>
    <row r="3" spans="1:19" ht="20" x14ac:dyDescent="0.4">
      <c r="A3" s="359" t="s">
        <v>440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</row>
    <row r="4" spans="1:19" x14ac:dyDescent="0.25"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</row>
    <row r="5" spans="1:19" ht="36.5" thickBot="1" x14ac:dyDescent="0.3">
      <c r="B5" s="224" t="s">
        <v>298</v>
      </c>
      <c r="C5" s="223"/>
      <c r="D5" s="224" t="s">
        <v>299</v>
      </c>
      <c r="E5" s="224" t="s">
        <v>300</v>
      </c>
      <c r="F5" s="224" t="s">
        <v>275</v>
      </c>
      <c r="G5" s="224" t="s">
        <v>6</v>
      </c>
      <c r="H5" s="224" t="s">
        <v>13</v>
      </c>
      <c r="I5" s="224" t="s">
        <v>14</v>
      </c>
      <c r="J5" s="224" t="s">
        <v>0</v>
      </c>
      <c r="K5" s="224" t="s">
        <v>7</v>
      </c>
      <c r="L5" s="224" t="s">
        <v>9</v>
      </c>
      <c r="M5" s="224" t="s">
        <v>10</v>
      </c>
      <c r="N5" s="224" t="s">
        <v>15</v>
      </c>
      <c r="O5" s="224" t="s">
        <v>16</v>
      </c>
      <c r="P5" s="224" t="s">
        <v>17</v>
      </c>
      <c r="Q5" s="224" t="s">
        <v>18</v>
      </c>
    </row>
    <row r="6" spans="1:19" ht="16" thickTop="1" x14ac:dyDescent="0.25">
      <c r="A6" t="s">
        <v>184</v>
      </c>
      <c r="B6" s="227">
        <v>1</v>
      </c>
      <c r="C6" s="266" t="s">
        <v>20</v>
      </c>
      <c r="D6" s="277" t="s">
        <v>276</v>
      </c>
      <c r="E6" s="244" t="s">
        <v>277</v>
      </c>
      <c r="F6" s="232">
        <v>5</v>
      </c>
      <c r="G6" s="227" t="s">
        <v>8</v>
      </c>
      <c r="H6" s="227">
        <v>25</v>
      </c>
      <c r="I6" s="228">
        <v>145.33000000000001</v>
      </c>
      <c r="J6" s="227">
        <v>165</v>
      </c>
      <c r="K6" s="227">
        <v>235</v>
      </c>
      <c r="L6" s="227">
        <v>47</v>
      </c>
      <c r="M6" s="227">
        <v>72</v>
      </c>
      <c r="N6" s="227">
        <v>16</v>
      </c>
      <c r="O6" s="227">
        <v>8</v>
      </c>
      <c r="P6" s="227">
        <v>0</v>
      </c>
      <c r="Q6" s="229">
        <f>J6/I6</f>
        <v>1.1353471409894722</v>
      </c>
    </row>
    <row r="7" spans="1:19" ht="15.5" x14ac:dyDescent="0.25">
      <c r="A7" t="s">
        <v>354</v>
      </c>
      <c r="B7" s="232">
        <v>2</v>
      </c>
      <c r="C7" s="267" t="s">
        <v>20</v>
      </c>
      <c r="D7" s="276" t="s">
        <v>344</v>
      </c>
      <c r="E7" s="232" t="s">
        <v>340</v>
      </c>
      <c r="F7" s="232">
        <v>2</v>
      </c>
      <c r="G7" s="232" t="s">
        <v>1</v>
      </c>
      <c r="H7" s="233">
        <v>24</v>
      </c>
      <c r="I7" s="234">
        <v>151.33000000000001</v>
      </c>
      <c r="J7" s="232">
        <v>183</v>
      </c>
      <c r="K7" s="232">
        <v>321</v>
      </c>
      <c r="L7" s="232">
        <v>42</v>
      </c>
      <c r="M7" s="232">
        <v>38</v>
      </c>
      <c r="N7" s="232">
        <v>18</v>
      </c>
      <c r="O7" s="232">
        <v>6</v>
      </c>
      <c r="P7" s="232">
        <v>0</v>
      </c>
      <c r="Q7" s="235">
        <f>J7/I7</f>
        <v>1.2092777373950967</v>
      </c>
    </row>
    <row r="8" spans="1:19" ht="16.5" x14ac:dyDescent="0.25">
      <c r="A8" t="s">
        <v>200</v>
      </c>
      <c r="B8" s="232">
        <v>3</v>
      </c>
      <c r="C8" s="267" t="s">
        <v>20</v>
      </c>
      <c r="D8" s="265" t="s">
        <v>345</v>
      </c>
      <c r="E8" s="232" t="s">
        <v>346</v>
      </c>
      <c r="F8" s="232">
        <v>2</v>
      </c>
      <c r="G8" s="232" t="s">
        <v>5</v>
      </c>
      <c r="H8" s="232">
        <v>22</v>
      </c>
      <c r="I8" s="234">
        <v>121</v>
      </c>
      <c r="J8" s="232">
        <v>203</v>
      </c>
      <c r="K8" s="232">
        <v>252</v>
      </c>
      <c r="L8" s="232">
        <v>42</v>
      </c>
      <c r="M8" s="232">
        <v>38</v>
      </c>
      <c r="N8" s="232">
        <v>10</v>
      </c>
      <c r="O8" s="232">
        <v>12</v>
      </c>
      <c r="P8" s="232">
        <v>0</v>
      </c>
      <c r="Q8" s="235">
        <f t="shared" ref="Q8:Q10" si="0">J8/I8</f>
        <v>1.6776859504132231</v>
      </c>
    </row>
    <row r="9" spans="1:19" ht="15.5" x14ac:dyDescent="0.25">
      <c r="A9" t="s">
        <v>434</v>
      </c>
      <c r="B9" s="232">
        <v>4</v>
      </c>
      <c r="C9" s="267" t="s">
        <v>20</v>
      </c>
      <c r="D9" s="272" t="s">
        <v>431</v>
      </c>
      <c r="E9" s="232" t="s">
        <v>417</v>
      </c>
      <c r="F9" s="232">
        <v>2</v>
      </c>
      <c r="G9" s="232" t="s">
        <v>19</v>
      </c>
      <c r="H9" s="232">
        <v>20</v>
      </c>
      <c r="I9" s="234">
        <v>108.33</v>
      </c>
      <c r="J9" s="232">
        <v>182</v>
      </c>
      <c r="K9" s="232">
        <v>249</v>
      </c>
      <c r="L9" s="232">
        <v>48</v>
      </c>
      <c r="M9" s="232">
        <v>28</v>
      </c>
      <c r="N9" s="232">
        <v>12</v>
      </c>
      <c r="O9" s="232">
        <v>7</v>
      </c>
      <c r="P9" s="232">
        <v>1</v>
      </c>
      <c r="Q9" s="235">
        <f t="shared" si="0"/>
        <v>1.6800516938982739</v>
      </c>
    </row>
    <row r="10" spans="1:19" ht="15.5" x14ac:dyDescent="0.25">
      <c r="A10" t="s">
        <v>194</v>
      </c>
      <c r="B10" s="232">
        <v>5</v>
      </c>
      <c r="C10" s="267" t="s">
        <v>20</v>
      </c>
      <c r="D10" s="272" t="s">
        <v>290</v>
      </c>
      <c r="E10" s="232" t="s">
        <v>279</v>
      </c>
      <c r="F10" s="232">
        <v>3</v>
      </c>
      <c r="G10" s="232" t="s">
        <v>350</v>
      </c>
      <c r="H10" s="232">
        <v>21</v>
      </c>
      <c r="I10" s="234">
        <v>113.33</v>
      </c>
      <c r="J10" s="232">
        <v>225</v>
      </c>
      <c r="K10" s="232">
        <v>287</v>
      </c>
      <c r="L10" s="232">
        <v>33</v>
      </c>
      <c r="M10" s="232">
        <v>13</v>
      </c>
      <c r="N10" s="232">
        <v>5</v>
      </c>
      <c r="O10" s="232">
        <v>15</v>
      </c>
      <c r="P10" s="232">
        <v>1</v>
      </c>
      <c r="Q10" s="235">
        <f t="shared" si="0"/>
        <v>1.9853525103679521</v>
      </c>
    </row>
    <row r="11" spans="1:19" ht="16.5" x14ac:dyDescent="0.25">
      <c r="A11" s="275" t="s">
        <v>419</v>
      </c>
      <c r="B11" s="232">
        <v>6</v>
      </c>
      <c r="C11" s="267" t="s">
        <v>20</v>
      </c>
      <c r="D11" s="265" t="s">
        <v>414</v>
      </c>
      <c r="E11" s="244" t="s">
        <v>415</v>
      </c>
      <c r="F11" s="244">
        <v>4</v>
      </c>
      <c r="G11" s="232" t="s">
        <v>21</v>
      </c>
      <c r="H11" s="233">
        <v>20</v>
      </c>
      <c r="I11" s="234">
        <v>81</v>
      </c>
      <c r="J11" s="232">
        <v>183</v>
      </c>
      <c r="K11" s="232">
        <v>214</v>
      </c>
      <c r="L11" s="232">
        <v>70</v>
      </c>
      <c r="M11" s="232">
        <v>39</v>
      </c>
      <c r="N11" s="232">
        <v>7</v>
      </c>
      <c r="O11" s="232">
        <v>11</v>
      </c>
      <c r="P11" s="232">
        <v>0</v>
      </c>
      <c r="Q11" s="235">
        <f>J11/I11</f>
        <v>2.2592592592592591</v>
      </c>
    </row>
    <row r="12" spans="1:19" ht="16" thickBot="1" x14ac:dyDescent="0.3">
      <c r="B12" s="254"/>
      <c r="C12" s="236"/>
      <c r="D12" s="274"/>
      <c r="E12" s="264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64"/>
    </row>
    <row r="13" spans="1:19" ht="16" thickTop="1" x14ac:dyDescent="0.25">
      <c r="A13" s="275" t="s">
        <v>459</v>
      </c>
      <c r="B13" s="239">
        <v>1</v>
      </c>
      <c r="C13" s="268" t="s">
        <v>181</v>
      </c>
      <c r="D13" s="273" t="s">
        <v>448</v>
      </c>
      <c r="E13" s="249" t="s">
        <v>449</v>
      </c>
      <c r="F13" s="239">
        <v>3</v>
      </c>
      <c r="G13" s="239" t="s">
        <v>8</v>
      </c>
      <c r="H13" s="240">
        <v>1</v>
      </c>
      <c r="I13" s="241">
        <v>4</v>
      </c>
      <c r="J13" s="240">
        <v>3</v>
      </c>
      <c r="K13" s="240">
        <v>4</v>
      </c>
      <c r="L13" s="240">
        <v>7</v>
      </c>
      <c r="M13" s="240">
        <v>0</v>
      </c>
      <c r="N13" s="240">
        <v>0</v>
      </c>
      <c r="O13" s="240">
        <v>1</v>
      </c>
      <c r="P13" s="240">
        <v>0</v>
      </c>
      <c r="Q13" s="229">
        <f>J13/I13</f>
        <v>0.75</v>
      </c>
    </row>
    <row r="14" spans="1:19" ht="15.5" x14ac:dyDescent="0.25">
      <c r="A14" s="275" t="s">
        <v>360</v>
      </c>
      <c r="B14" s="232">
        <v>2</v>
      </c>
      <c r="C14" s="267" t="s">
        <v>181</v>
      </c>
      <c r="D14" s="272" t="s">
        <v>347</v>
      </c>
      <c r="E14" s="230" t="s">
        <v>281</v>
      </c>
      <c r="F14" s="232">
        <v>5</v>
      </c>
      <c r="G14" s="244" t="s">
        <v>1</v>
      </c>
      <c r="H14" s="245">
        <v>1</v>
      </c>
      <c r="I14" s="246">
        <v>6</v>
      </c>
      <c r="J14" s="244">
        <v>6</v>
      </c>
      <c r="K14" s="244">
        <v>8</v>
      </c>
      <c r="L14" s="244">
        <v>2</v>
      </c>
      <c r="M14" s="244">
        <v>0</v>
      </c>
      <c r="N14" s="244">
        <v>1</v>
      </c>
      <c r="O14" s="244">
        <v>0</v>
      </c>
      <c r="P14" s="244">
        <v>0</v>
      </c>
      <c r="Q14" s="235">
        <f t="shared" ref="Q14:Q21" si="1">J14/I14</f>
        <v>1</v>
      </c>
    </row>
    <row r="15" spans="1:19" ht="15.5" x14ac:dyDescent="0.25">
      <c r="A15" s="275" t="s">
        <v>233</v>
      </c>
      <c r="B15" s="232">
        <v>3</v>
      </c>
      <c r="C15" s="267" t="s">
        <v>181</v>
      </c>
      <c r="D15" s="272" t="s">
        <v>450</v>
      </c>
      <c r="E15" s="230" t="s">
        <v>445</v>
      </c>
      <c r="F15" s="232">
        <v>2</v>
      </c>
      <c r="G15" s="232" t="s">
        <v>21</v>
      </c>
      <c r="H15" s="233">
        <v>1</v>
      </c>
      <c r="I15" s="234">
        <v>5.66</v>
      </c>
      <c r="J15" s="232">
        <v>11</v>
      </c>
      <c r="K15" s="232">
        <v>18</v>
      </c>
      <c r="L15" s="232">
        <v>2</v>
      </c>
      <c r="M15" s="232">
        <v>2</v>
      </c>
      <c r="N15" s="232">
        <v>0</v>
      </c>
      <c r="O15" s="232">
        <v>1</v>
      </c>
      <c r="P15" s="232">
        <v>0</v>
      </c>
      <c r="Q15" s="235">
        <f t="shared" si="1"/>
        <v>1.9434628975265018</v>
      </c>
    </row>
    <row r="16" spans="1:19" ht="15.5" x14ac:dyDescent="0.25">
      <c r="A16" s="275" t="s">
        <v>420</v>
      </c>
      <c r="B16" s="232">
        <v>4</v>
      </c>
      <c r="C16" s="267" t="s">
        <v>181</v>
      </c>
      <c r="D16" s="272" t="s">
        <v>416</v>
      </c>
      <c r="E16" s="230" t="s">
        <v>417</v>
      </c>
      <c r="F16" s="232">
        <v>2</v>
      </c>
      <c r="G16" s="232" t="s">
        <v>21</v>
      </c>
      <c r="H16" s="233">
        <v>10</v>
      </c>
      <c r="I16" s="234">
        <v>41</v>
      </c>
      <c r="J16" s="232">
        <v>80</v>
      </c>
      <c r="K16" s="232">
        <v>98</v>
      </c>
      <c r="L16" s="232">
        <v>15</v>
      </c>
      <c r="M16" s="232">
        <v>5</v>
      </c>
      <c r="N16" s="232">
        <v>3</v>
      </c>
      <c r="O16" s="232">
        <v>3</v>
      </c>
      <c r="P16" s="232">
        <v>0</v>
      </c>
      <c r="Q16" s="235">
        <f t="shared" si="1"/>
        <v>1.9512195121951219</v>
      </c>
    </row>
    <row r="17" spans="1:17" ht="15.5" x14ac:dyDescent="0.25">
      <c r="A17" s="275" t="s">
        <v>219</v>
      </c>
      <c r="B17" s="232">
        <v>5</v>
      </c>
      <c r="C17" s="269" t="s">
        <v>181</v>
      </c>
      <c r="D17" s="272" t="s">
        <v>402</v>
      </c>
      <c r="E17" s="271" t="s">
        <v>451</v>
      </c>
      <c r="F17" s="248">
        <v>2</v>
      </c>
      <c r="G17" s="248" t="s">
        <v>8</v>
      </c>
      <c r="H17" s="233">
        <v>1</v>
      </c>
      <c r="I17" s="234">
        <v>1</v>
      </c>
      <c r="J17" s="232">
        <v>2</v>
      </c>
      <c r="K17" s="232">
        <v>2</v>
      </c>
      <c r="L17" s="232">
        <v>1</v>
      </c>
      <c r="M17" s="232">
        <v>1</v>
      </c>
      <c r="N17" s="232">
        <v>0</v>
      </c>
      <c r="O17" s="232">
        <v>0</v>
      </c>
      <c r="P17" s="232">
        <v>0</v>
      </c>
      <c r="Q17" s="235">
        <f t="shared" si="1"/>
        <v>2</v>
      </c>
    </row>
    <row r="18" spans="1:17" ht="15.5" x14ac:dyDescent="0.25">
      <c r="A18" s="275" t="s">
        <v>411</v>
      </c>
      <c r="B18" s="244">
        <v>6</v>
      </c>
      <c r="C18" s="270" t="s">
        <v>181</v>
      </c>
      <c r="D18" s="272" t="s">
        <v>409</v>
      </c>
      <c r="E18" s="230" t="s">
        <v>410</v>
      </c>
      <c r="F18" s="232">
        <v>5</v>
      </c>
      <c r="G18" s="232" t="s">
        <v>19</v>
      </c>
      <c r="H18" s="233">
        <v>6</v>
      </c>
      <c r="I18" s="234">
        <v>25.66</v>
      </c>
      <c r="J18" s="232">
        <v>52</v>
      </c>
      <c r="K18" s="232">
        <v>59</v>
      </c>
      <c r="L18" s="232">
        <v>7</v>
      </c>
      <c r="M18" s="232">
        <v>3</v>
      </c>
      <c r="N18" s="232">
        <v>0</v>
      </c>
      <c r="O18" s="232">
        <v>4</v>
      </c>
      <c r="P18" s="232">
        <v>0</v>
      </c>
      <c r="Q18" s="235">
        <f t="shared" si="1"/>
        <v>2.0265003897116136</v>
      </c>
    </row>
    <row r="19" spans="1:17" ht="15.5" x14ac:dyDescent="0.25">
      <c r="A19" s="275" t="s">
        <v>461</v>
      </c>
      <c r="B19" s="244">
        <v>7</v>
      </c>
      <c r="C19" s="270" t="s">
        <v>181</v>
      </c>
      <c r="D19" s="272" t="s">
        <v>452</v>
      </c>
      <c r="E19" s="230" t="s">
        <v>453</v>
      </c>
      <c r="F19" s="232">
        <v>4</v>
      </c>
      <c r="G19" s="232" t="s">
        <v>350</v>
      </c>
      <c r="H19" s="233">
        <v>4</v>
      </c>
      <c r="I19" s="234">
        <v>8</v>
      </c>
      <c r="J19" s="233">
        <v>17</v>
      </c>
      <c r="K19" s="233">
        <v>21</v>
      </c>
      <c r="L19" s="233">
        <v>11</v>
      </c>
      <c r="M19" s="233">
        <v>0</v>
      </c>
      <c r="N19" s="233">
        <v>0</v>
      </c>
      <c r="O19" s="233">
        <v>1</v>
      </c>
      <c r="P19" s="233">
        <v>0</v>
      </c>
      <c r="Q19" s="235">
        <f t="shared" si="1"/>
        <v>2.125</v>
      </c>
    </row>
    <row r="20" spans="1:17" ht="15.5" x14ac:dyDescent="0.25">
      <c r="A20" s="275" t="s">
        <v>462</v>
      </c>
      <c r="B20" s="244">
        <v>8</v>
      </c>
      <c r="C20" s="270" t="s">
        <v>181</v>
      </c>
      <c r="D20" s="272" t="s">
        <v>351</v>
      </c>
      <c r="E20" s="230" t="s">
        <v>454</v>
      </c>
      <c r="F20" s="244">
        <v>4</v>
      </c>
      <c r="G20" s="244" t="s">
        <v>5</v>
      </c>
      <c r="H20" s="245">
        <v>5</v>
      </c>
      <c r="I20" s="246">
        <v>17.329999999999998</v>
      </c>
      <c r="J20" s="244">
        <v>37</v>
      </c>
      <c r="K20" s="244">
        <v>42</v>
      </c>
      <c r="L20" s="244">
        <v>14</v>
      </c>
      <c r="M20" s="244">
        <v>6</v>
      </c>
      <c r="N20" s="244">
        <v>2</v>
      </c>
      <c r="O20" s="244">
        <v>1</v>
      </c>
      <c r="P20" s="244">
        <v>0</v>
      </c>
      <c r="Q20" s="235">
        <f t="shared" si="1"/>
        <v>2.1350259665320257</v>
      </c>
    </row>
    <row r="21" spans="1:17" ht="15.5" x14ac:dyDescent="0.25">
      <c r="A21" s="275" t="s">
        <v>457</v>
      </c>
      <c r="B21" s="244">
        <v>9</v>
      </c>
      <c r="C21" s="270" t="s">
        <v>181</v>
      </c>
      <c r="D21" s="272" t="s">
        <v>444</v>
      </c>
      <c r="E21" s="249" t="s">
        <v>445</v>
      </c>
      <c r="F21" s="244">
        <v>3</v>
      </c>
      <c r="G21" s="244" t="s">
        <v>19</v>
      </c>
      <c r="H21" s="245">
        <v>1</v>
      </c>
      <c r="I21" s="246">
        <v>5</v>
      </c>
      <c r="J21" s="244">
        <v>11</v>
      </c>
      <c r="K21" s="244">
        <v>13</v>
      </c>
      <c r="L21" s="244">
        <v>0</v>
      </c>
      <c r="M21" s="244">
        <v>1</v>
      </c>
      <c r="N21" s="244">
        <v>0</v>
      </c>
      <c r="O21" s="244">
        <v>1</v>
      </c>
      <c r="P21" s="244">
        <v>0</v>
      </c>
      <c r="Q21" s="235">
        <f t="shared" si="1"/>
        <v>2.2000000000000002</v>
      </c>
    </row>
    <row r="22" spans="1:17" ht="15.5" x14ac:dyDescent="0.25">
      <c r="A22" s="275" t="s">
        <v>460</v>
      </c>
      <c r="B22" s="244">
        <v>10</v>
      </c>
      <c r="C22" s="270" t="s">
        <v>181</v>
      </c>
      <c r="D22" s="272" t="s">
        <v>455</v>
      </c>
      <c r="E22" s="249" t="s">
        <v>447</v>
      </c>
      <c r="F22" s="244">
        <v>3</v>
      </c>
      <c r="G22" s="244" t="s">
        <v>350</v>
      </c>
      <c r="H22" s="245">
        <v>7</v>
      </c>
      <c r="I22" s="246">
        <v>19.66</v>
      </c>
      <c r="J22" s="244">
        <v>59</v>
      </c>
      <c r="K22" s="244">
        <v>57</v>
      </c>
      <c r="L22" s="244">
        <v>19</v>
      </c>
      <c r="M22" s="244">
        <v>2</v>
      </c>
      <c r="N22" s="244">
        <v>0</v>
      </c>
      <c r="O22" s="244">
        <v>3</v>
      </c>
      <c r="P22" s="244">
        <v>0</v>
      </c>
      <c r="Q22" s="235">
        <f>J22/I22</f>
        <v>3.0010172939979656</v>
      </c>
    </row>
  </sheetData>
  <mergeCells count="3">
    <mergeCell ref="A1:S1"/>
    <mergeCell ref="A3:S3"/>
    <mergeCell ref="B4:R4"/>
  </mergeCells>
  <hyperlinks>
    <hyperlink ref="O2:P2" location="LANCEURS!A1" display="RETOUR" xr:uid="{B1B8A288-543C-46DC-AACA-F9B51DA173B7}"/>
    <hyperlink ref="O2" location="LANCEURS!A1" display="RETOUR" xr:uid="{B9DF6115-1203-4B00-AEF5-2BEE5AA5A896}"/>
  </hyperlinks>
  <pageMargins left="0.78740157499999996" right="0.78740157499999996" top="0.984251969" bottom="0.984251969" header="0.4921259845" footer="0.4921259845"/>
  <pageSetup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92326-7A07-4F1E-AA6C-233A45278D0A}">
  <dimension ref="A1:S18"/>
  <sheetViews>
    <sheetView showGridLines="0" showRowColHeaders="0" topLeftCell="B1" workbookViewId="0">
      <selection activeCell="O2" sqref="O2"/>
    </sheetView>
  </sheetViews>
  <sheetFormatPr baseColWidth="10" defaultRowHeight="12.5" x14ac:dyDescent="0.25"/>
  <cols>
    <col min="1" max="1" width="33.7265625" hidden="1" customWidth="1"/>
    <col min="3" max="3" width="4.453125" customWidth="1"/>
    <col min="17" max="17" width="8.81640625" bestFit="1" customWidth="1"/>
  </cols>
  <sheetData>
    <row r="1" spans="1:19" ht="25.5" thickBot="1" x14ac:dyDescent="0.55000000000000004">
      <c r="A1" s="347" t="s">
        <v>110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</row>
    <row r="2" spans="1:19" ht="14.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78" t="s">
        <v>295</v>
      </c>
      <c r="P2" s="222"/>
      <c r="Q2" s="253"/>
    </row>
    <row r="3" spans="1:19" ht="20" x14ac:dyDescent="0.4">
      <c r="A3" s="359" t="s">
        <v>441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</row>
    <row r="4" spans="1:19" x14ac:dyDescent="0.25"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</row>
    <row r="5" spans="1:19" ht="36.5" thickBot="1" x14ac:dyDescent="0.3">
      <c r="B5" s="224" t="s">
        <v>298</v>
      </c>
      <c r="C5" s="287"/>
      <c r="D5" s="285" t="s">
        <v>299</v>
      </c>
      <c r="E5" s="289" t="s">
        <v>300</v>
      </c>
      <c r="F5" s="285" t="s">
        <v>275</v>
      </c>
      <c r="G5" s="285" t="s">
        <v>6</v>
      </c>
      <c r="H5" s="224" t="s">
        <v>13</v>
      </c>
      <c r="I5" s="224" t="s">
        <v>14</v>
      </c>
      <c r="J5" s="224" t="s">
        <v>0</v>
      </c>
      <c r="K5" s="224" t="s">
        <v>7</v>
      </c>
      <c r="L5" s="224" t="s">
        <v>9</v>
      </c>
      <c r="M5" s="224" t="s">
        <v>10</v>
      </c>
      <c r="N5" s="224" t="s">
        <v>15</v>
      </c>
      <c r="O5" s="224" t="s">
        <v>16</v>
      </c>
      <c r="P5" s="224" t="s">
        <v>17</v>
      </c>
      <c r="Q5" s="224" t="s">
        <v>18</v>
      </c>
    </row>
    <row r="6" spans="1:19" ht="16" thickTop="1" x14ac:dyDescent="0.25">
      <c r="A6" t="s">
        <v>184</v>
      </c>
      <c r="B6" s="227">
        <v>1</v>
      </c>
      <c r="C6" s="266" t="s">
        <v>20</v>
      </c>
      <c r="D6" s="232" t="s">
        <v>276</v>
      </c>
      <c r="E6" s="232" t="s">
        <v>277</v>
      </c>
      <c r="F6" s="232">
        <v>5</v>
      </c>
      <c r="G6" s="232" t="s">
        <v>19</v>
      </c>
      <c r="H6" s="225">
        <v>23</v>
      </c>
      <c r="I6" s="228">
        <v>139</v>
      </c>
      <c r="J6" s="227">
        <v>139</v>
      </c>
      <c r="K6" s="227">
        <v>219</v>
      </c>
      <c r="L6" s="227">
        <v>26</v>
      </c>
      <c r="M6" s="227">
        <v>45</v>
      </c>
      <c r="N6" s="227">
        <v>13</v>
      </c>
      <c r="O6" s="227">
        <v>9</v>
      </c>
      <c r="P6" s="227">
        <v>1</v>
      </c>
      <c r="Q6" s="263">
        <f t="shared" ref="Q6" si="0">J6/I6</f>
        <v>1</v>
      </c>
    </row>
    <row r="7" spans="1:19" ht="15.5" x14ac:dyDescent="0.25">
      <c r="A7" s="275" t="s">
        <v>456</v>
      </c>
      <c r="B7" s="232">
        <v>2</v>
      </c>
      <c r="C7" s="267" t="s">
        <v>20</v>
      </c>
      <c r="D7" s="232" t="s">
        <v>443</v>
      </c>
      <c r="E7" s="232" t="s">
        <v>277</v>
      </c>
      <c r="F7" s="232">
        <v>4</v>
      </c>
      <c r="G7" s="232" t="s">
        <v>5</v>
      </c>
      <c r="H7" s="230">
        <v>19</v>
      </c>
      <c r="I7" s="234">
        <v>115</v>
      </c>
      <c r="J7" s="232">
        <v>122</v>
      </c>
      <c r="K7" s="232">
        <v>187</v>
      </c>
      <c r="L7" s="232">
        <v>26</v>
      </c>
      <c r="M7" s="232">
        <v>45</v>
      </c>
      <c r="N7" s="232">
        <v>12</v>
      </c>
      <c r="O7" s="232">
        <v>7</v>
      </c>
      <c r="P7" s="232">
        <v>0</v>
      </c>
      <c r="Q7" s="235">
        <f t="shared" ref="Q7" si="1">J7/I7</f>
        <v>1.0608695652173914</v>
      </c>
    </row>
    <row r="8" spans="1:19" ht="15.5" x14ac:dyDescent="0.25">
      <c r="A8" s="275" t="s">
        <v>354</v>
      </c>
      <c r="B8" s="232">
        <v>3</v>
      </c>
      <c r="C8" s="267" t="s">
        <v>20</v>
      </c>
      <c r="D8" s="232" t="s">
        <v>344</v>
      </c>
      <c r="E8" s="232" t="s">
        <v>340</v>
      </c>
      <c r="F8" s="232">
        <v>2</v>
      </c>
      <c r="G8" s="232" t="s">
        <v>1</v>
      </c>
      <c r="H8" s="230">
        <v>25</v>
      </c>
      <c r="I8" s="234">
        <v>153.66</v>
      </c>
      <c r="J8" s="232">
        <v>169</v>
      </c>
      <c r="K8" s="232">
        <v>262</v>
      </c>
      <c r="L8" s="232">
        <v>49</v>
      </c>
      <c r="M8" s="232">
        <v>32</v>
      </c>
      <c r="N8" s="232">
        <v>18</v>
      </c>
      <c r="O8" s="232">
        <v>7</v>
      </c>
      <c r="P8" s="232">
        <v>0</v>
      </c>
      <c r="Q8" s="235">
        <f>J8/I8</f>
        <v>1.0998307952622675</v>
      </c>
    </row>
    <row r="9" spans="1:19" ht="15.5" x14ac:dyDescent="0.25">
      <c r="A9" t="s">
        <v>418</v>
      </c>
      <c r="B9" s="232">
        <v>4</v>
      </c>
      <c r="C9" s="267" t="s">
        <v>20</v>
      </c>
      <c r="D9" s="232" t="s">
        <v>413</v>
      </c>
      <c r="E9" s="232" t="s">
        <v>279</v>
      </c>
      <c r="F9" s="232">
        <v>2</v>
      </c>
      <c r="G9" s="232" t="s">
        <v>21</v>
      </c>
      <c r="H9" s="288">
        <v>25</v>
      </c>
      <c r="I9" s="234">
        <v>149</v>
      </c>
      <c r="J9" s="232">
        <v>209</v>
      </c>
      <c r="K9" s="232">
        <v>310</v>
      </c>
      <c r="L9" s="232">
        <v>41</v>
      </c>
      <c r="M9" s="232">
        <v>33</v>
      </c>
      <c r="N9" s="232">
        <v>13</v>
      </c>
      <c r="O9" s="232">
        <v>11</v>
      </c>
      <c r="P9" s="232">
        <v>1</v>
      </c>
      <c r="Q9" s="235">
        <f t="shared" ref="Q9:Q10" si="2">J9/I9</f>
        <v>1.4026845637583893</v>
      </c>
    </row>
    <row r="10" spans="1:19" ht="15.5" x14ac:dyDescent="0.25">
      <c r="A10" s="275" t="s">
        <v>200</v>
      </c>
      <c r="B10" s="232">
        <v>5</v>
      </c>
      <c r="C10" s="267" t="s">
        <v>20</v>
      </c>
      <c r="D10" s="232" t="s">
        <v>345</v>
      </c>
      <c r="E10" s="232" t="s">
        <v>346</v>
      </c>
      <c r="F10" s="232">
        <v>2</v>
      </c>
      <c r="G10" s="232" t="s">
        <v>350</v>
      </c>
      <c r="H10" s="230">
        <v>21</v>
      </c>
      <c r="I10" s="234">
        <v>120.66</v>
      </c>
      <c r="J10" s="232">
        <v>177</v>
      </c>
      <c r="K10" s="232">
        <v>243</v>
      </c>
      <c r="L10" s="232">
        <v>52</v>
      </c>
      <c r="M10" s="232">
        <v>27</v>
      </c>
      <c r="N10" s="232">
        <v>7</v>
      </c>
      <c r="O10" s="232">
        <v>12</v>
      </c>
      <c r="P10" s="232">
        <v>2</v>
      </c>
      <c r="Q10" s="235">
        <f t="shared" si="2"/>
        <v>1.4669318746892095</v>
      </c>
    </row>
    <row r="11" spans="1:19" ht="15.5" x14ac:dyDescent="0.25">
      <c r="A11" s="275" t="s">
        <v>419</v>
      </c>
      <c r="B11" s="232">
        <v>6</v>
      </c>
      <c r="C11" s="267" t="s">
        <v>20</v>
      </c>
      <c r="D11" s="232" t="s">
        <v>414</v>
      </c>
      <c r="E11" s="232" t="s">
        <v>415</v>
      </c>
      <c r="F11" s="232">
        <v>4</v>
      </c>
      <c r="G11" s="232" t="s">
        <v>8</v>
      </c>
      <c r="H11" s="288">
        <v>21</v>
      </c>
      <c r="I11" s="234">
        <v>111.33</v>
      </c>
      <c r="J11" s="232">
        <v>200</v>
      </c>
      <c r="K11" s="232">
        <v>249</v>
      </c>
      <c r="L11" s="232">
        <v>63</v>
      </c>
      <c r="M11" s="232">
        <v>4</v>
      </c>
      <c r="N11" s="232">
        <v>1</v>
      </c>
      <c r="O11" s="232">
        <v>16</v>
      </c>
      <c r="P11" s="232">
        <v>3</v>
      </c>
      <c r="Q11" s="235">
        <f t="shared" ref="Q11:Q18" si="3">J11/I11</f>
        <v>1.7964609718853859</v>
      </c>
    </row>
    <row r="12" spans="1:19" x14ac:dyDescent="0.25">
      <c r="B12" s="254"/>
      <c r="C12" s="236"/>
      <c r="D12" s="307"/>
      <c r="E12" s="307"/>
      <c r="F12" s="307"/>
      <c r="G12" s="307"/>
      <c r="H12" s="236"/>
      <c r="I12" s="236"/>
      <c r="J12" s="236"/>
      <c r="K12" s="236"/>
      <c r="L12" s="236"/>
      <c r="M12" s="236"/>
      <c r="N12" s="236"/>
      <c r="O12" s="236"/>
      <c r="P12" s="236"/>
      <c r="Q12" s="308"/>
    </row>
    <row r="13" spans="1:19" ht="15.5" x14ac:dyDescent="0.25">
      <c r="A13" s="275" t="s">
        <v>469</v>
      </c>
      <c r="B13" s="232">
        <v>1</v>
      </c>
      <c r="C13" s="232" t="s">
        <v>181</v>
      </c>
      <c r="D13" s="232" t="s">
        <v>468</v>
      </c>
      <c r="E13" s="232" t="s">
        <v>287</v>
      </c>
      <c r="F13" s="232">
        <v>1</v>
      </c>
      <c r="G13" s="232" t="s">
        <v>8</v>
      </c>
      <c r="H13" s="233">
        <v>1</v>
      </c>
      <c r="I13" s="234">
        <v>0</v>
      </c>
      <c r="J13" s="232">
        <v>0</v>
      </c>
      <c r="K13" s="232">
        <v>0</v>
      </c>
      <c r="L13" s="232">
        <v>1</v>
      </c>
      <c r="M13" s="232">
        <v>0</v>
      </c>
      <c r="N13" s="232">
        <v>0</v>
      </c>
      <c r="O13" s="232">
        <v>0</v>
      </c>
      <c r="P13" s="232">
        <v>0</v>
      </c>
      <c r="Q13" s="235">
        <v>0</v>
      </c>
    </row>
    <row r="14" spans="1:19" ht="15.5" x14ac:dyDescent="0.25">
      <c r="A14" s="275" t="s">
        <v>411</v>
      </c>
      <c r="B14" s="232">
        <v>2</v>
      </c>
      <c r="C14" s="232" t="s">
        <v>181</v>
      </c>
      <c r="D14" s="232" t="s">
        <v>409</v>
      </c>
      <c r="E14" s="232" t="s">
        <v>410</v>
      </c>
      <c r="F14" s="232">
        <v>4</v>
      </c>
      <c r="G14" s="232" t="s">
        <v>19</v>
      </c>
      <c r="H14" s="233">
        <v>3</v>
      </c>
      <c r="I14" s="234">
        <v>10.33</v>
      </c>
      <c r="J14" s="233">
        <v>12</v>
      </c>
      <c r="K14" s="233">
        <v>20</v>
      </c>
      <c r="L14" s="233">
        <v>0</v>
      </c>
      <c r="M14" s="233">
        <v>1</v>
      </c>
      <c r="N14" s="233">
        <v>0</v>
      </c>
      <c r="O14" s="233">
        <v>1</v>
      </c>
      <c r="P14" s="233">
        <v>0</v>
      </c>
      <c r="Q14" s="235">
        <f t="shared" ref="Q14" si="4">J14/I14</f>
        <v>1.1616650532429815</v>
      </c>
    </row>
    <row r="15" spans="1:19" ht="15.5" x14ac:dyDescent="0.25">
      <c r="A15" s="275" t="s">
        <v>434</v>
      </c>
      <c r="B15" s="232">
        <v>3</v>
      </c>
      <c r="C15" s="232" t="s">
        <v>181</v>
      </c>
      <c r="D15" s="232" t="s">
        <v>431</v>
      </c>
      <c r="E15" s="232" t="s">
        <v>417</v>
      </c>
      <c r="F15" s="232">
        <v>3</v>
      </c>
      <c r="G15" s="232" t="s">
        <v>5</v>
      </c>
      <c r="H15" s="233">
        <v>6</v>
      </c>
      <c r="I15" s="234">
        <v>36.33</v>
      </c>
      <c r="J15" s="232">
        <v>51</v>
      </c>
      <c r="K15" s="232">
        <v>66</v>
      </c>
      <c r="L15" s="232">
        <v>16</v>
      </c>
      <c r="M15" s="232">
        <v>11</v>
      </c>
      <c r="N15" s="232">
        <v>2</v>
      </c>
      <c r="O15" s="232">
        <v>3</v>
      </c>
      <c r="P15" s="232">
        <v>1</v>
      </c>
      <c r="Q15" s="235">
        <f t="shared" si="3"/>
        <v>1.4037985136251032</v>
      </c>
    </row>
    <row r="16" spans="1:19" ht="15.5" x14ac:dyDescent="0.25">
      <c r="A16" s="275" t="s">
        <v>457</v>
      </c>
      <c r="B16" s="232">
        <v>4</v>
      </c>
      <c r="C16" s="232" t="s">
        <v>181</v>
      </c>
      <c r="D16" s="232" t="s">
        <v>444</v>
      </c>
      <c r="E16" s="232" t="s">
        <v>445</v>
      </c>
      <c r="F16" s="232">
        <v>3</v>
      </c>
      <c r="G16" s="232" t="s">
        <v>350</v>
      </c>
      <c r="H16" s="233">
        <v>5</v>
      </c>
      <c r="I16" s="234">
        <v>26</v>
      </c>
      <c r="J16" s="232">
        <v>45</v>
      </c>
      <c r="K16" s="232">
        <v>61</v>
      </c>
      <c r="L16" s="232">
        <v>6</v>
      </c>
      <c r="M16" s="232">
        <v>6</v>
      </c>
      <c r="N16" s="232">
        <v>2</v>
      </c>
      <c r="O16" s="232">
        <v>2</v>
      </c>
      <c r="P16" s="232">
        <v>0</v>
      </c>
      <c r="Q16" s="235">
        <f t="shared" si="3"/>
        <v>1.7307692307692308</v>
      </c>
    </row>
    <row r="17" spans="1:17" ht="15.5" x14ac:dyDescent="0.25">
      <c r="A17" s="275" t="s">
        <v>194</v>
      </c>
      <c r="B17" s="232">
        <v>5</v>
      </c>
      <c r="C17" s="232" t="s">
        <v>181</v>
      </c>
      <c r="D17" s="232" t="s">
        <v>290</v>
      </c>
      <c r="E17" s="232" t="s">
        <v>279</v>
      </c>
      <c r="F17" s="232">
        <v>3</v>
      </c>
      <c r="G17" s="232" t="s">
        <v>8</v>
      </c>
      <c r="H17" s="233">
        <v>6</v>
      </c>
      <c r="I17" s="234">
        <v>29.33</v>
      </c>
      <c r="J17" s="232">
        <v>53</v>
      </c>
      <c r="K17" s="232">
        <v>77</v>
      </c>
      <c r="L17" s="232">
        <v>16</v>
      </c>
      <c r="M17" s="232">
        <v>4</v>
      </c>
      <c r="N17" s="232">
        <v>2</v>
      </c>
      <c r="O17" s="232">
        <v>3</v>
      </c>
      <c r="P17" s="232">
        <v>0</v>
      </c>
      <c r="Q17" s="235">
        <f t="shared" si="3"/>
        <v>1.8070235254006137</v>
      </c>
    </row>
    <row r="18" spans="1:17" ht="15.5" x14ac:dyDescent="0.25">
      <c r="A18" s="275" t="s">
        <v>458</v>
      </c>
      <c r="B18" s="232">
        <v>6</v>
      </c>
      <c r="C18" s="232" t="s">
        <v>181</v>
      </c>
      <c r="D18" s="232" t="s">
        <v>446</v>
      </c>
      <c r="E18" s="232" t="s">
        <v>447</v>
      </c>
      <c r="F18" s="232">
        <v>3</v>
      </c>
      <c r="G18" s="232" t="s">
        <v>19</v>
      </c>
      <c r="H18" s="233">
        <v>1</v>
      </c>
      <c r="I18" s="234">
        <v>1</v>
      </c>
      <c r="J18" s="232">
        <v>2</v>
      </c>
      <c r="K18" s="232">
        <v>1</v>
      </c>
      <c r="L18" s="232">
        <v>4</v>
      </c>
      <c r="M18" s="232">
        <v>0</v>
      </c>
      <c r="N18" s="232">
        <v>0</v>
      </c>
      <c r="O18" s="232">
        <v>0</v>
      </c>
      <c r="P18" s="232">
        <v>0</v>
      </c>
      <c r="Q18" s="235">
        <f t="shared" si="3"/>
        <v>2</v>
      </c>
    </row>
  </sheetData>
  <mergeCells count="3">
    <mergeCell ref="A1:S1"/>
    <mergeCell ref="A3:S3"/>
    <mergeCell ref="B4:R4"/>
  </mergeCells>
  <hyperlinks>
    <hyperlink ref="O2:P2" location="LANCEURS!A1" display="RETOUR" xr:uid="{1622E651-70A2-42D1-9DA4-04F89935BDA4}"/>
    <hyperlink ref="O2" location="LANCEURS!A1" display="RETOUR" xr:uid="{DF3A50B8-A02B-407B-AAF3-CD24FAEB5FAF}"/>
  </hyperlinks>
  <pageMargins left="0.78740157499999996" right="0.78740157499999996" top="0.984251969" bottom="0.984251969" header="0.4921259845" footer="0.492125984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3752D-BDBE-40F4-BF39-EBF2D68ACF4B}">
  <dimension ref="A1:S23"/>
  <sheetViews>
    <sheetView showGridLines="0" showRowColHeaders="0" topLeftCell="B1" workbookViewId="0">
      <selection sqref="A1:S1"/>
    </sheetView>
  </sheetViews>
  <sheetFormatPr baseColWidth="10" defaultRowHeight="12.5" x14ac:dyDescent="0.25"/>
  <cols>
    <col min="1" max="1" width="1.81640625" hidden="1" customWidth="1"/>
    <col min="3" max="3" width="4.453125" customWidth="1"/>
    <col min="4" max="4" width="16.453125" bestFit="1" customWidth="1"/>
    <col min="5" max="5" width="13.81640625" customWidth="1"/>
    <col min="17" max="17" width="8.26953125" customWidth="1"/>
  </cols>
  <sheetData>
    <row r="1" spans="1:19" ht="25.5" thickBot="1" x14ac:dyDescent="0.55000000000000004">
      <c r="A1" s="347" t="s">
        <v>110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</row>
    <row r="2" spans="1:19" ht="14.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62" t="s">
        <v>295</v>
      </c>
      <c r="P2" s="222"/>
      <c r="Q2" s="253"/>
    </row>
    <row r="3" spans="1:19" ht="20" x14ac:dyDescent="0.4">
      <c r="A3" s="359" t="s">
        <v>442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</row>
    <row r="4" spans="1:19" x14ac:dyDescent="0.25"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</row>
    <row r="5" spans="1:19" ht="18.5" thickBot="1" x14ac:dyDescent="0.3">
      <c r="B5" s="224" t="s">
        <v>298</v>
      </c>
      <c r="C5" s="223"/>
      <c r="D5" s="285" t="s">
        <v>299</v>
      </c>
      <c r="E5" s="224" t="s">
        <v>300</v>
      </c>
      <c r="F5" s="224" t="s">
        <v>275</v>
      </c>
      <c r="G5" s="224" t="s">
        <v>6</v>
      </c>
      <c r="H5" s="224" t="s">
        <v>13</v>
      </c>
      <c r="I5" s="224" t="s">
        <v>14</v>
      </c>
      <c r="J5" s="224" t="s">
        <v>0</v>
      </c>
      <c r="K5" s="224" t="s">
        <v>7</v>
      </c>
      <c r="L5" s="224" t="s">
        <v>9</v>
      </c>
      <c r="M5" s="224" t="s">
        <v>10</v>
      </c>
      <c r="N5" s="224" t="s">
        <v>15</v>
      </c>
      <c r="O5" s="224" t="s">
        <v>16</v>
      </c>
      <c r="P5" s="224" t="s">
        <v>17</v>
      </c>
      <c r="Q5" s="224" t="s">
        <v>18</v>
      </c>
    </row>
    <row r="6" spans="1:19" ht="16" thickTop="1" x14ac:dyDescent="0.25">
      <c r="A6" t="s">
        <v>184</v>
      </c>
      <c r="B6" s="227">
        <v>1</v>
      </c>
      <c r="C6" s="266" t="s">
        <v>20</v>
      </c>
      <c r="D6" s="232" t="s">
        <v>276</v>
      </c>
      <c r="E6" s="225" t="s">
        <v>277</v>
      </c>
      <c r="F6" s="227">
        <v>5</v>
      </c>
      <c r="G6" s="227" t="s">
        <v>350</v>
      </c>
      <c r="H6" s="227">
        <v>25</v>
      </c>
      <c r="I6" s="228">
        <v>159.33000000000001</v>
      </c>
      <c r="J6" s="227">
        <v>150</v>
      </c>
      <c r="K6" s="227">
        <v>250</v>
      </c>
      <c r="L6" s="227">
        <v>30</v>
      </c>
      <c r="M6" s="227">
        <v>55</v>
      </c>
      <c r="N6" s="227">
        <v>16</v>
      </c>
      <c r="O6" s="227">
        <v>8</v>
      </c>
      <c r="P6" s="227">
        <v>1</v>
      </c>
      <c r="Q6" s="263">
        <f>J6/I6</f>
        <v>0.9414422895876482</v>
      </c>
    </row>
    <row r="7" spans="1:19" ht="15.5" x14ac:dyDescent="0.25">
      <c r="A7" t="s">
        <v>200</v>
      </c>
      <c r="B7" s="232">
        <v>2</v>
      </c>
      <c r="C7" s="267" t="s">
        <v>20</v>
      </c>
      <c r="D7" s="232" t="s">
        <v>345</v>
      </c>
      <c r="E7" s="230" t="s">
        <v>346</v>
      </c>
      <c r="F7" s="232">
        <v>2</v>
      </c>
      <c r="G7" s="232" t="s">
        <v>1</v>
      </c>
      <c r="H7" s="232">
        <v>22</v>
      </c>
      <c r="I7" s="234">
        <v>118.33</v>
      </c>
      <c r="J7" s="232">
        <v>150</v>
      </c>
      <c r="K7" s="232">
        <v>225</v>
      </c>
      <c r="L7" s="232">
        <v>43</v>
      </c>
      <c r="M7" s="232">
        <v>34</v>
      </c>
      <c r="N7" s="232">
        <v>12</v>
      </c>
      <c r="O7" s="232">
        <v>5</v>
      </c>
      <c r="P7" s="232">
        <v>3</v>
      </c>
      <c r="Q7" s="235">
        <f t="shared" ref="Q7:Q11" si="0">J7/I7</f>
        <v>1.2676413420096342</v>
      </c>
    </row>
    <row r="8" spans="1:19" ht="15.5" x14ac:dyDescent="0.25">
      <c r="A8" s="275" t="s">
        <v>419</v>
      </c>
      <c r="B8" s="232">
        <v>3</v>
      </c>
      <c r="C8" s="232" t="s">
        <v>20</v>
      </c>
      <c r="D8" s="232" t="s">
        <v>414</v>
      </c>
      <c r="E8" s="232" t="s">
        <v>415</v>
      </c>
      <c r="F8" s="232">
        <v>4</v>
      </c>
      <c r="G8" s="232" t="s">
        <v>21</v>
      </c>
      <c r="H8" s="232">
        <v>23</v>
      </c>
      <c r="I8" s="234">
        <v>127</v>
      </c>
      <c r="J8" s="232">
        <v>187</v>
      </c>
      <c r="K8" s="232">
        <v>277</v>
      </c>
      <c r="L8" s="232">
        <v>60</v>
      </c>
      <c r="M8" s="232">
        <v>41</v>
      </c>
      <c r="N8" s="232">
        <v>9</v>
      </c>
      <c r="O8" s="232">
        <v>11</v>
      </c>
      <c r="P8" s="232">
        <v>3</v>
      </c>
      <c r="Q8" s="310">
        <f t="shared" si="0"/>
        <v>1.4724409448818898</v>
      </c>
    </row>
    <row r="9" spans="1:19" ht="15.5" x14ac:dyDescent="0.25">
      <c r="A9" t="s">
        <v>434</v>
      </c>
      <c r="B9" s="232">
        <v>4</v>
      </c>
      <c r="C9" s="232" t="s">
        <v>20</v>
      </c>
      <c r="D9" s="232" t="s">
        <v>431</v>
      </c>
      <c r="E9" s="232" t="s">
        <v>417</v>
      </c>
      <c r="F9" s="232">
        <v>1</v>
      </c>
      <c r="G9" s="232" t="s">
        <v>8</v>
      </c>
      <c r="H9" s="233">
        <v>18</v>
      </c>
      <c r="I9" s="234">
        <v>88.33</v>
      </c>
      <c r="J9" s="232">
        <v>141</v>
      </c>
      <c r="K9" s="232">
        <v>169</v>
      </c>
      <c r="L9" s="232">
        <v>72</v>
      </c>
      <c r="M9" s="232">
        <v>24</v>
      </c>
      <c r="N9" s="232">
        <v>8</v>
      </c>
      <c r="O9" s="232">
        <v>8</v>
      </c>
      <c r="P9" s="232">
        <v>1</v>
      </c>
      <c r="Q9" s="310">
        <f t="shared" si="0"/>
        <v>1.5962866523265029</v>
      </c>
    </row>
    <row r="10" spans="1:19" ht="15.5" x14ac:dyDescent="0.25">
      <c r="A10" t="s">
        <v>354</v>
      </c>
      <c r="B10" s="232">
        <v>5</v>
      </c>
      <c r="C10" s="232" t="s">
        <v>20</v>
      </c>
      <c r="D10" s="232" t="s">
        <v>344</v>
      </c>
      <c r="E10" s="232" t="s">
        <v>340</v>
      </c>
      <c r="F10" s="232">
        <v>2</v>
      </c>
      <c r="G10" s="232" t="s">
        <v>19</v>
      </c>
      <c r="H10" s="232">
        <v>20</v>
      </c>
      <c r="I10" s="234">
        <v>110</v>
      </c>
      <c r="J10" s="232">
        <v>180</v>
      </c>
      <c r="K10" s="232">
        <v>265</v>
      </c>
      <c r="L10" s="232">
        <v>31</v>
      </c>
      <c r="M10" s="232">
        <v>35</v>
      </c>
      <c r="N10" s="232">
        <v>9</v>
      </c>
      <c r="O10" s="232">
        <v>11</v>
      </c>
      <c r="P10" s="232">
        <v>0</v>
      </c>
      <c r="Q10" s="310">
        <f t="shared" si="0"/>
        <v>1.6363636363636365</v>
      </c>
    </row>
    <row r="11" spans="1:19" ht="15.5" x14ac:dyDescent="0.25">
      <c r="A11" t="s">
        <v>418</v>
      </c>
      <c r="B11" s="232">
        <v>6</v>
      </c>
      <c r="C11" s="232" t="s">
        <v>20</v>
      </c>
      <c r="D11" s="232" t="s">
        <v>413</v>
      </c>
      <c r="E11" s="232" t="s">
        <v>279</v>
      </c>
      <c r="F11" s="232">
        <v>3</v>
      </c>
      <c r="G11" s="232" t="s">
        <v>5</v>
      </c>
      <c r="H11" s="233">
        <v>25</v>
      </c>
      <c r="I11" s="234">
        <v>123</v>
      </c>
      <c r="J11" s="232">
        <v>237</v>
      </c>
      <c r="K11" s="232">
        <v>283</v>
      </c>
      <c r="L11" s="232">
        <v>80</v>
      </c>
      <c r="M11" s="232">
        <v>38</v>
      </c>
      <c r="N11" s="232">
        <v>5</v>
      </c>
      <c r="O11" s="232">
        <v>19</v>
      </c>
      <c r="P11" s="232">
        <v>1</v>
      </c>
      <c r="Q11" s="310">
        <f t="shared" si="0"/>
        <v>1.9268292682926829</v>
      </c>
    </row>
    <row r="12" spans="1:19" ht="13" thickBot="1" x14ac:dyDescent="0.3">
      <c r="B12" s="286"/>
      <c r="C12" s="286"/>
      <c r="D12" s="286"/>
      <c r="E12" s="286"/>
      <c r="F12" s="286"/>
      <c r="G12" s="286"/>
      <c r="H12" s="286"/>
      <c r="I12" s="286"/>
      <c r="J12" s="286"/>
      <c r="K12" s="286"/>
      <c r="L12" s="286"/>
      <c r="M12" s="286"/>
      <c r="N12" s="286"/>
      <c r="O12" s="286"/>
      <c r="P12" s="286"/>
      <c r="Q12" s="264"/>
    </row>
    <row r="13" spans="1:19" ht="16" thickTop="1" x14ac:dyDescent="0.25">
      <c r="A13" t="s">
        <v>457</v>
      </c>
      <c r="B13" s="232">
        <v>1</v>
      </c>
      <c r="C13" s="232" t="s">
        <v>181</v>
      </c>
      <c r="D13" s="232" t="s">
        <v>444</v>
      </c>
      <c r="E13" s="232" t="s">
        <v>445</v>
      </c>
      <c r="F13" s="232">
        <v>4</v>
      </c>
      <c r="G13" s="232" t="s">
        <v>350</v>
      </c>
      <c r="H13" s="233">
        <v>1</v>
      </c>
      <c r="I13" s="234">
        <v>1</v>
      </c>
      <c r="J13" s="232">
        <v>0</v>
      </c>
      <c r="K13" s="232">
        <v>0</v>
      </c>
      <c r="L13" s="232">
        <v>0</v>
      </c>
      <c r="M13" s="232">
        <v>0</v>
      </c>
      <c r="N13" s="232">
        <v>0</v>
      </c>
      <c r="O13" s="232">
        <v>0</v>
      </c>
      <c r="P13" s="232">
        <v>0</v>
      </c>
      <c r="Q13" s="310">
        <v>0</v>
      </c>
    </row>
    <row r="14" spans="1:19" ht="15.5" x14ac:dyDescent="0.25">
      <c r="A14" t="s">
        <v>406</v>
      </c>
      <c r="B14" s="232">
        <v>2</v>
      </c>
      <c r="C14" s="232" t="s">
        <v>181</v>
      </c>
      <c r="D14" s="232" t="s">
        <v>401</v>
      </c>
      <c r="E14" s="232" t="s">
        <v>402</v>
      </c>
      <c r="F14" s="232">
        <v>5</v>
      </c>
      <c r="G14" s="232" t="s">
        <v>5</v>
      </c>
      <c r="H14" s="233">
        <v>1</v>
      </c>
      <c r="I14" s="234">
        <v>4</v>
      </c>
      <c r="J14" s="232">
        <v>2</v>
      </c>
      <c r="K14" s="232">
        <v>3</v>
      </c>
      <c r="L14" s="232">
        <v>4</v>
      </c>
      <c r="M14" s="232">
        <v>0</v>
      </c>
      <c r="N14" s="232">
        <v>0</v>
      </c>
      <c r="O14" s="232">
        <v>0</v>
      </c>
      <c r="P14" s="232">
        <v>0</v>
      </c>
      <c r="Q14" s="310">
        <v>0.5</v>
      </c>
    </row>
    <row r="15" spans="1:19" ht="15.5" x14ac:dyDescent="0.25">
      <c r="A15" t="s">
        <v>477</v>
      </c>
      <c r="B15" s="232">
        <v>3</v>
      </c>
      <c r="C15" s="232" t="s">
        <v>181</v>
      </c>
      <c r="D15" s="232" t="s">
        <v>443</v>
      </c>
      <c r="E15" s="232" t="s">
        <v>277</v>
      </c>
      <c r="F15" s="232">
        <v>4</v>
      </c>
      <c r="G15" s="232" t="s">
        <v>8</v>
      </c>
      <c r="H15" s="233">
        <v>4</v>
      </c>
      <c r="I15" s="234">
        <v>20</v>
      </c>
      <c r="J15" s="232">
        <v>19</v>
      </c>
      <c r="K15" s="232">
        <v>32</v>
      </c>
      <c r="L15" s="232">
        <v>11</v>
      </c>
      <c r="M15" s="232">
        <v>6</v>
      </c>
      <c r="N15" s="232">
        <v>4</v>
      </c>
      <c r="O15" s="232">
        <v>0</v>
      </c>
      <c r="P15" s="232">
        <v>0</v>
      </c>
      <c r="Q15" s="310">
        <v>0.95</v>
      </c>
    </row>
    <row r="16" spans="1:19" ht="15.5" x14ac:dyDescent="0.25">
      <c r="A16" t="s">
        <v>411</v>
      </c>
      <c r="B16" s="232">
        <v>4</v>
      </c>
      <c r="C16" s="232" t="s">
        <v>181</v>
      </c>
      <c r="D16" s="232" t="s">
        <v>409</v>
      </c>
      <c r="E16" s="232" t="s">
        <v>410</v>
      </c>
      <c r="F16" s="232">
        <v>4</v>
      </c>
      <c r="G16" s="232" t="s">
        <v>19</v>
      </c>
      <c r="H16" s="233">
        <v>4</v>
      </c>
      <c r="I16" s="233">
        <v>19.66</v>
      </c>
      <c r="J16" s="233">
        <v>25</v>
      </c>
      <c r="K16" s="233">
        <v>47</v>
      </c>
      <c r="L16" s="233">
        <v>1</v>
      </c>
      <c r="M16" s="233">
        <v>1</v>
      </c>
      <c r="N16" s="233">
        <v>2</v>
      </c>
      <c r="O16" s="233">
        <v>0</v>
      </c>
      <c r="P16" s="233">
        <v>0</v>
      </c>
      <c r="Q16" s="310">
        <v>1.2716174974567649</v>
      </c>
    </row>
    <row r="17" spans="1:17" ht="15.5" x14ac:dyDescent="0.25">
      <c r="A17" t="s">
        <v>187</v>
      </c>
      <c r="B17" s="232">
        <v>5</v>
      </c>
      <c r="C17" s="232" t="s">
        <v>181</v>
      </c>
      <c r="D17" s="232" t="s">
        <v>278</v>
      </c>
      <c r="E17" s="232" t="s">
        <v>279</v>
      </c>
      <c r="F17" s="232">
        <v>1</v>
      </c>
      <c r="G17" s="232" t="s">
        <v>21</v>
      </c>
      <c r="H17" s="233">
        <v>1</v>
      </c>
      <c r="I17" s="234">
        <v>7</v>
      </c>
      <c r="J17" s="232">
        <v>9</v>
      </c>
      <c r="K17" s="232">
        <v>11</v>
      </c>
      <c r="L17" s="232">
        <v>0</v>
      </c>
      <c r="M17" s="232">
        <v>4</v>
      </c>
      <c r="N17" s="232">
        <v>0</v>
      </c>
      <c r="O17" s="232">
        <v>1</v>
      </c>
      <c r="P17" s="232">
        <v>0</v>
      </c>
      <c r="Q17" s="310">
        <v>1.2857142857142858</v>
      </c>
    </row>
    <row r="18" spans="1:17" ht="15.5" x14ac:dyDescent="0.25">
      <c r="A18" t="s">
        <v>462</v>
      </c>
      <c r="B18" s="232">
        <v>6</v>
      </c>
      <c r="C18" s="232" t="s">
        <v>181</v>
      </c>
      <c r="D18" s="232" t="s">
        <v>351</v>
      </c>
      <c r="E18" s="232" t="s">
        <v>352</v>
      </c>
      <c r="F18" s="232">
        <v>4</v>
      </c>
      <c r="G18" s="232" t="s">
        <v>19</v>
      </c>
      <c r="H18" s="233">
        <v>3</v>
      </c>
      <c r="I18" s="233">
        <v>16</v>
      </c>
      <c r="J18" s="233">
        <v>25</v>
      </c>
      <c r="K18" s="233">
        <v>24</v>
      </c>
      <c r="L18" s="233">
        <v>11</v>
      </c>
      <c r="M18" s="233">
        <v>0</v>
      </c>
      <c r="N18" s="233">
        <v>2</v>
      </c>
      <c r="O18" s="233">
        <v>1</v>
      </c>
      <c r="P18" s="233">
        <v>0</v>
      </c>
      <c r="Q18" s="310">
        <v>1.5625</v>
      </c>
    </row>
    <row r="19" spans="1:17" ht="15.5" x14ac:dyDescent="0.25">
      <c r="A19" t="s">
        <v>194</v>
      </c>
      <c r="B19" s="232">
        <v>7</v>
      </c>
      <c r="C19" s="232" t="s">
        <v>181</v>
      </c>
      <c r="D19" s="232" t="s">
        <v>290</v>
      </c>
      <c r="E19" s="232" t="s">
        <v>279</v>
      </c>
      <c r="F19" s="232">
        <v>3</v>
      </c>
      <c r="G19" s="232" t="s">
        <v>8</v>
      </c>
      <c r="H19" s="233">
        <v>5</v>
      </c>
      <c r="I19" s="234">
        <v>24</v>
      </c>
      <c r="J19" s="232">
        <v>38</v>
      </c>
      <c r="K19" s="232">
        <v>54</v>
      </c>
      <c r="L19" s="232">
        <v>3</v>
      </c>
      <c r="M19" s="232">
        <v>3</v>
      </c>
      <c r="N19" s="232">
        <v>1</v>
      </c>
      <c r="O19" s="232">
        <v>2</v>
      </c>
      <c r="P19" s="232">
        <v>1</v>
      </c>
      <c r="Q19" s="310">
        <v>1.5833333333333333</v>
      </c>
    </row>
    <row r="20" spans="1:17" ht="15.5" x14ac:dyDescent="0.25">
      <c r="A20" t="s">
        <v>420</v>
      </c>
      <c r="B20" s="232">
        <v>8</v>
      </c>
      <c r="C20" s="232" t="s">
        <v>181</v>
      </c>
      <c r="D20" s="232" t="s">
        <v>416</v>
      </c>
      <c r="E20" s="232" t="s">
        <v>417</v>
      </c>
      <c r="F20" s="232">
        <v>2</v>
      </c>
      <c r="G20" s="232" t="s">
        <v>21</v>
      </c>
      <c r="H20" s="233">
        <v>2</v>
      </c>
      <c r="I20" s="234">
        <v>6</v>
      </c>
      <c r="J20" s="232">
        <v>11</v>
      </c>
      <c r="K20" s="232">
        <v>15</v>
      </c>
      <c r="L20" s="232">
        <v>6</v>
      </c>
      <c r="M20" s="232">
        <v>0</v>
      </c>
      <c r="N20" s="232">
        <v>0</v>
      </c>
      <c r="O20" s="232">
        <v>1</v>
      </c>
      <c r="P20" s="232">
        <v>0</v>
      </c>
      <c r="Q20" s="310">
        <v>1.8333333333333333</v>
      </c>
    </row>
    <row r="21" spans="1:17" ht="15.5" x14ac:dyDescent="0.25">
      <c r="A21" t="s">
        <v>475</v>
      </c>
      <c r="B21" s="232">
        <v>8</v>
      </c>
      <c r="C21" s="232" t="s">
        <v>181</v>
      </c>
      <c r="D21" s="232" t="s">
        <v>471</v>
      </c>
      <c r="E21" s="309" t="s">
        <v>472</v>
      </c>
      <c r="F21" s="232">
        <v>4</v>
      </c>
      <c r="G21" s="232" t="s">
        <v>8</v>
      </c>
      <c r="H21" s="233">
        <v>1</v>
      </c>
      <c r="I21" s="234">
        <v>1</v>
      </c>
      <c r="J21" s="232">
        <v>2</v>
      </c>
      <c r="K21" s="232">
        <v>2</v>
      </c>
      <c r="L21" s="232">
        <v>1</v>
      </c>
      <c r="M21" s="232">
        <v>0</v>
      </c>
      <c r="N21" s="232">
        <v>0</v>
      </c>
      <c r="O21" s="232">
        <v>0</v>
      </c>
      <c r="P21" s="232">
        <v>0</v>
      </c>
      <c r="Q21" s="310">
        <v>2</v>
      </c>
    </row>
    <row r="22" spans="1:17" ht="15.5" x14ac:dyDescent="0.25">
      <c r="A22" t="s">
        <v>360</v>
      </c>
      <c r="B22" s="232">
        <v>8</v>
      </c>
      <c r="C22" s="232" t="s">
        <v>181</v>
      </c>
      <c r="D22" s="232" t="s">
        <v>347</v>
      </c>
      <c r="E22" s="232" t="s">
        <v>281</v>
      </c>
      <c r="F22" s="232">
        <v>5</v>
      </c>
      <c r="G22" s="232" t="s">
        <v>1</v>
      </c>
      <c r="H22" s="233">
        <v>5</v>
      </c>
      <c r="I22" s="234">
        <v>24</v>
      </c>
      <c r="J22" s="232">
        <v>50</v>
      </c>
      <c r="K22" s="232">
        <v>65</v>
      </c>
      <c r="L22" s="232">
        <v>18</v>
      </c>
      <c r="M22" s="232">
        <v>7</v>
      </c>
      <c r="N22" s="232">
        <v>2</v>
      </c>
      <c r="O22" s="232">
        <v>3</v>
      </c>
      <c r="P22" s="232">
        <v>0</v>
      </c>
      <c r="Q22" s="310">
        <v>2.0833333333333335</v>
      </c>
    </row>
    <row r="23" spans="1:17" ht="15.5" x14ac:dyDescent="0.25">
      <c r="A23" t="s">
        <v>476</v>
      </c>
      <c r="B23" s="232">
        <v>8</v>
      </c>
      <c r="C23" s="232" t="s">
        <v>181</v>
      </c>
      <c r="D23" s="232" t="s">
        <v>473</v>
      </c>
      <c r="E23" s="232" t="s">
        <v>474</v>
      </c>
      <c r="F23" s="232">
        <v>3</v>
      </c>
      <c r="G23" s="232" t="s">
        <v>8</v>
      </c>
      <c r="H23" s="233">
        <v>1</v>
      </c>
      <c r="I23" s="234">
        <v>1</v>
      </c>
      <c r="J23" s="232">
        <v>4</v>
      </c>
      <c r="K23" s="232">
        <v>4</v>
      </c>
      <c r="L23" s="232">
        <v>0</v>
      </c>
      <c r="M23" s="232">
        <v>0</v>
      </c>
      <c r="N23" s="232">
        <v>0</v>
      </c>
      <c r="O23" s="232">
        <v>0</v>
      </c>
      <c r="P23" s="232">
        <v>0</v>
      </c>
      <c r="Q23" s="310">
        <v>4</v>
      </c>
    </row>
  </sheetData>
  <mergeCells count="3">
    <mergeCell ref="A1:S1"/>
    <mergeCell ref="A3:S3"/>
    <mergeCell ref="B4:R4"/>
  </mergeCells>
  <hyperlinks>
    <hyperlink ref="O2:P2" location="LANCEURS!A1" display="RETOUR" xr:uid="{DCCAAF79-4F0F-4B80-94DF-3E832BF33005}"/>
  </hyperlinks>
  <pageMargins left="0.78740157499999996" right="0.78740157499999996" top="0.984251969" bottom="0.984251969" header="0.4921259845" footer="0.492125984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0"/>
  <sheetViews>
    <sheetView showGridLines="0" showRowColHeaders="0" topLeftCell="B2" workbookViewId="0">
      <selection sqref="A1:S1"/>
    </sheetView>
  </sheetViews>
  <sheetFormatPr baseColWidth="10" defaultRowHeight="12.5" x14ac:dyDescent="0.25"/>
  <cols>
    <col min="1" max="1" width="31.453125" hidden="1" customWidth="1"/>
    <col min="3" max="3" width="4.453125" customWidth="1"/>
    <col min="17" max="17" width="8.26953125" customWidth="1"/>
  </cols>
  <sheetData>
    <row r="1" spans="1:19" ht="25.5" thickBot="1" x14ac:dyDescent="0.55000000000000004">
      <c r="A1" s="347" t="s">
        <v>110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</row>
    <row r="2" spans="1:19" ht="14.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78" t="s">
        <v>295</v>
      </c>
      <c r="P2" s="222"/>
      <c r="Q2" s="253"/>
    </row>
    <row r="3" spans="1:19" ht="20" x14ac:dyDescent="0.4">
      <c r="A3" s="359" t="s">
        <v>430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</row>
    <row r="4" spans="1:19" x14ac:dyDescent="0.25"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</row>
    <row r="5" spans="1:19" ht="36.5" thickBot="1" x14ac:dyDescent="0.3">
      <c r="B5" s="224" t="s">
        <v>298</v>
      </c>
      <c r="C5" s="223"/>
      <c r="D5" s="224" t="s">
        <v>299</v>
      </c>
      <c r="E5" s="224" t="s">
        <v>300</v>
      </c>
      <c r="F5" s="224" t="s">
        <v>275</v>
      </c>
      <c r="G5" s="224" t="s">
        <v>6</v>
      </c>
      <c r="H5" s="224" t="s">
        <v>13</v>
      </c>
      <c r="I5" s="224" t="s">
        <v>14</v>
      </c>
      <c r="J5" s="224" t="s">
        <v>0</v>
      </c>
      <c r="K5" s="224" t="s">
        <v>7</v>
      </c>
      <c r="L5" s="224" t="s">
        <v>9</v>
      </c>
      <c r="M5" s="224" t="s">
        <v>10</v>
      </c>
      <c r="N5" s="224" t="s">
        <v>15</v>
      </c>
      <c r="O5" s="224" t="s">
        <v>16</v>
      </c>
      <c r="P5" s="224" t="s">
        <v>17</v>
      </c>
      <c r="Q5" s="224" t="s">
        <v>18</v>
      </c>
    </row>
    <row r="6" spans="1:19" ht="16" thickTop="1" x14ac:dyDescent="0.25">
      <c r="A6" t="s">
        <v>196</v>
      </c>
      <c r="B6" s="227">
        <v>1</v>
      </c>
      <c r="C6" s="266" t="s">
        <v>20</v>
      </c>
      <c r="D6" s="280" t="s">
        <v>291</v>
      </c>
      <c r="E6" s="225" t="s">
        <v>292</v>
      </c>
      <c r="F6" s="227">
        <v>4</v>
      </c>
      <c r="G6" s="227" t="s">
        <v>1</v>
      </c>
      <c r="H6" s="227">
        <v>23</v>
      </c>
      <c r="I6" s="228">
        <v>123.67</v>
      </c>
      <c r="J6" s="227">
        <v>158</v>
      </c>
      <c r="K6" s="227">
        <v>218</v>
      </c>
      <c r="L6" s="227">
        <v>69</v>
      </c>
      <c r="M6" s="227">
        <v>44</v>
      </c>
      <c r="N6" s="227">
        <v>16</v>
      </c>
      <c r="O6" s="227">
        <v>5</v>
      </c>
      <c r="P6" s="227">
        <v>2</v>
      </c>
      <c r="Q6" s="235">
        <f t="shared" ref="Q6:Q11" si="0">J6/I6</f>
        <v>1.2775935958599498</v>
      </c>
    </row>
    <row r="7" spans="1:19" ht="15.5" x14ac:dyDescent="0.25">
      <c r="A7" t="s">
        <v>200</v>
      </c>
      <c r="B7" s="232">
        <v>2</v>
      </c>
      <c r="C7" s="267" t="s">
        <v>20</v>
      </c>
      <c r="D7" s="281" t="s">
        <v>345</v>
      </c>
      <c r="E7" s="230" t="s">
        <v>346</v>
      </c>
      <c r="F7" s="232">
        <v>2</v>
      </c>
      <c r="G7" s="232" t="s">
        <v>8</v>
      </c>
      <c r="H7" s="233">
        <v>24</v>
      </c>
      <c r="I7" s="234">
        <v>121.33</v>
      </c>
      <c r="J7" s="232">
        <v>181</v>
      </c>
      <c r="K7" s="232">
        <v>236</v>
      </c>
      <c r="L7" s="232">
        <v>78</v>
      </c>
      <c r="M7" s="232">
        <v>41</v>
      </c>
      <c r="N7" s="232">
        <v>14</v>
      </c>
      <c r="O7" s="232">
        <v>9</v>
      </c>
      <c r="P7" s="232">
        <v>0</v>
      </c>
      <c r="Q7" s="235">
        <f t="shared" si="0"/>
        <v>1.4917992252534411</v>
      </c>
    </row>
    <row r="8" spans="1:19" ht="15.5" x14ac:dyDescent="0.25">
      <c r="A8" t="s">
        <v>184</v>
      </c>
      <c r="B8" s="232">
        <v>3</v>
      </c>
      <c r="C8" s="267" t="s">
        <v>20</v>
      </c>
      <c r="D8" s="281" t="s">
        <v>276</v>
      </c>
      <c r="E8" s="230" t="s">
        <v>277</v>
      </c>
      <c r="F8" s="232">
        <v>5</v>
      </c>
      <c r="G8" s="232" t="s">
        <v>19</v>
      </c>
      <c r="H8" s="232">
        <v>20</v>
      </c>
      <c r="I8" s="234">
        <v>106.66</v>
      </c>
      <c r="J8" s="232">
        <v>178</v>
      </c>
      <c r="K8" s="232">
        <v>237</v>
      </c>
      <c r="L8" s="232">
        <v>41</v>
      </c>
      <c r="M8" s="232">
        <v>45</v>
      </c>
      <c r="N8" s="232">
        <v>8</v>
      </c>
      <c r="O8" s="232">
        <v>11</v>
      </c>
      <c r="P8" s="232">
        <v>1</v>
      </c>
      <c r="Q8" s="235">
        <f t="shared" si="0"/>
        <v>1.6688543033939622</v>
      </c>
    </row>
    <row r="9" spans="1:19" ht="15.5" x14ac:dyDescent="0.25">
      <c r="A9" t="s">
        <v>418</v>
      </c>
      <c r="B9" s="232">
        <v>4</v>
      </c>
      <c r="C9" s="267" t="s">
        <v>20</v>
      </c>
      <c r="D9" s="281" t="s">
        <v>413</v>
      </c>
      <c r="E9" s="230" t="s">
        <v>279</v>
      </c>
      <c r="F9" s="232">
        <v>3</v>
      </c>
      <c r="G9" s="232" t="s">
        <v>21</v>
      </c>
      <c r="H9" s="232">
        <v>25</v>
      </c>
      <c r="I9" s="234">
        <v>134</v>
      </c>
      <c r="J9" s="232">
        <v>232</v>
      </c>
      <c r="K9" s="232">
        <v>302</v>
      </c>
      <c r="L9" s="232">
        <v>72</v>
      </c>
      <c r="M9" s="232">
        <v>36</v>
      </c>
      <c r="N9" s="232">
        <v>10</v>
      </c>
      <c r="O9" s="232">
        <v>15</v>
      </c>
      <c r="P9" s="232">
        <v>0</v>
      </c>
      <c r="Q9" s="235">
        <f t="shared" si="0"/>
        <v>1.7313432835820894</v>
      </c>
    </row>
    <row r="10" spans="1:19" ht="15.5" x14ac:dyDescent="0.25">
      <c r="A10" t="s">
        <v>404</v>
      </c>
      <c r="B10" s="232">
        <v>5</v>
      </c>
      <c r="C10" s="267" t="s">
        <v>20</v>
      </c>
      <c r="D10" s="281" t="s">
        <v>398</v>
      </c>
      <c r="E10" s="230" t="s">
        <v>399</v>
      </c>
      <c r="F10" s="232">
        <v>2</v>
      </c>
      <c r="G10" s="232" t="s">
        <v>350</v>
      </c>
      <c r="H10" s="232">
        <v>17</v>
      </c>
      <c r="I10" s="234">
        <v>81.66</v>
      </c>
      <c r="J10" s="232">
        <v>142</v>
      </c>
      <c r="K10" s="232">
        <v>180</v>
      </c>
      <c r="L10" s="232">
        <v>55</v>
      </c>
      <c r="M10" s="232">
        <v>18</v>
      </c>
      <c r="N10" s="232">
        <v>10</v>
      </c>
      <c r="O10" s="232">
        <v>6</v>
      </c>
      <c r="P10" s="232">
        <v>1</v>
      </c>
      <c r="Q10" s="235">
        <f t="shared" si="0"/>
        <v>1.7389174626500123</v>
      </c>
    </row>
    <row r="11" spans="1:19" ht="15.5" x14ac:dyDescent="0.25">
      <c r="A11" t="s">
        <v>354</v>
      </c>
      <c r="B11" s="232">
        <v>6</v>
      </c>
      <c r="C11" s="267" t="s">
        <v>20</v>
      </c>
      <c r="D11" s="281" t="s">
        <v>344</v>
      </c>
      <c r="E11" s="230" t="s">
        <v>340</v>
      </c>
      <c r="F11" s="232">
        <v>2</v>
      </c>
      <c r="G11" s="232" t="s">
        <v>5</v>
      </c>
      <c r="H11" s="233">
        <v>21</v>
      </c>
      <c r="I11" s="234">
        <v>116.33</v>
      </c>
      <c r="J11" s="232">
        <v>220</v>
      </c>
      <c r="K11" s="232">
        <v>276</v>
      </c>
      <c r="L11" s="232">
        <v>56</v>
      </c>
      <c r="M11" s="232">
        <v>35</v>
      </c>
      <c r="N11" s="232">
        <v>3</v>
      </c>
      <c r="O11" s="232">
        <v>17</v>
      </c>
      <c r="P11" s="232">
        <v>1</v>
      </c>
      <c r="Q11" s="235">
        <f t="shared" si="0"/>
        <v>1.8911716668099372</v>
      </c>
    </row>
    <row r="12" spans="1:19" ht="16" thickBot="1" x14ac:dyDescent="0.3">
      <c r="B12" s="254"/>
      <c r="C12" s="236"/>
      <c r="D12" s="282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</row>
    <row r="13" spans="1:19" ht="16" thickTop="1" x14ac:dyDescent="0.25">
      <c r="A13" t="s">
        <v>194</v>
      </c>
      <c r="B13" s="239">
        <v>1</v>
      </c>
      <c r="C13" s="268" t="s">
        <v>181</v>
      </c>
      <c r="D13" s="281" t="s">
        <v>290</v>
      </c>
      <c r="E13" s="237" t="s">
        <v>279</v>
      </c>
      <c r="F13" s="239">
        <v>3</v>
      </c>
      <c r="G13" s="239" t="s">
        <v>19</v>
      </c>
      <c r="H13" s="240">
        <v>5</v>
      </c>
      <c r="I13" s="241">
        <v>13.66</v>
      </c>
      <c r="J13" s="240">
        <v>17</v>
      </c>
      <c r="K13" s="240">
        <v>25</v>
      </c>
      <c r="L13" s="240">
        <v>2</v>
      </c>
      <c r="M13" s="240">
        <v>7</v>
      </c>
      <c r="N13" s="240">
        <v>0</v>
      </c>
      <c r="O13" s="240">
        <v>0</v>
      </c>
      <c r="P13" s="240">
        <v>1</v>
      </c>
      <c r="Q13" s="235">
        <f t="shared" ref="Q13:Q20" si="1">J13/I13</f>
        <v>1.2445095168374818</v>
      </c>
    </row>
    <row r="14" spans="1:19" ht="15.5" x14ac:dyDescent="0.25">
      <c r="A14" t="s">
        <v>420</v>
      </c>
      <c r="B14" s="232">
        <v>2</v>
      </c>
      <c r="C14" s="267" t="s">
        <v>181</v>
      </c>
      <c r="D14" s="281" t="s">
        <v>416</v>
      </c>
      <c r="E14" s="230" t="s">
        <v>417</v>
      </c>
      <c r="F14" s="232">
        <v>2</v>
      </c>
      <c r="G14" s="244" t="s">
        <v>21</v>
      </c>
      <c r="H14" s="245">
        <v>2</v>
      </c>
      <c r="I14" s="246">
        <v>4</v>
      </c>
      <c r="J14" s="244">
        <v>5</v>
      </c>
      <c r="K14" s="244">
        <v>10</v>
      </c>
      <c r="L14" s="244">
        <v>3</v>
      </c>
      <c r="M14" s="244">
        <v>1</v>
      </c>
      <c r="N14" s="244">
        <v>0</v>
      </c>
      <c r="O14" s="244">
        <v>0</v>
      </c>
      <c r="P14" s="244">
        <v>0</v>
      </c>
      <c r="Q14" s="235">
        <f t="shared" si="1"/>
        <v>1.25</v>
      </c>
    </row>
    <row r="15" spans="1:19" ht="15.5" x14ac:dyDescent="0.25">
      <c r="A15" t="s">
        <v>434</v>
      </c>
      <c r="B15" s="232">
        <v>3</v>
      </c>
      <c r="C15" s="267" t="s">
        <v>181</v>
      </c>
      <c r="D15" s="281" t="s">
        <v>431</v>
      </c>
      <c r="E15" s="230" t="s">
        <v>417</v>
      </c>
      <c r="F15" s="232">
        <v>2</v>
      </c>
      <c r="G15" s="232" t="s">
        <v>350</v>
      </c>
      <c r="H15" s="233">
        <v>9</v>
      </c>
      <c r="I15" s="234">
        <v>51.66</v>
      </c>
      <c r="J15" s="232">
        <v>70</v>
      </c>
      <c r="K15" s="232">
        <v>101</v>
      </c>
      <c r="L15" s="232">
        <v>39</v>
      </c>
      <c r="M15" s="232">
        <v>10</v>
      </c>
      <c r="N15" s="232">
        <v>6</v>
      </c>
      <c r="O15" s="232">
        <v>1</v>
      </c>
      <c r="P15" s="232">
        <v>1</v>
      </c>
      <c r="Q15" s="235">
        <f t="shared" si="1"/>
        <v>1.3550135501355014</v>
      </c>
    </row>
    <row r="16" spans="1:19" ht="15.5" x14ac:dyDescent="0.25">
      <c r="A16" t="s">
        <v>360</v>
      </c>
      <c r="B16" s="232">
        <v>4</v>
      </c>
      <c r="C16" s="267" t="s">
        <v>181</v>
      </c>
      <c r="D16" s="281" t="s">
        <v>347</v>
      </c>
      <c r="E16" s="230" t="s">
        <v>281</v>
      </c>
      <c r="F16" s="232">
        <v>5</v>
      </c>
      <c r="G16" s="232" t="s">
        <v>8</v>
      </c>
      <c r="H16" s="233">
        <v>2</v>
      </c>
      <c r="I16" s="234">
        <v>8</v>
      </c>
      <c r="J16" s="232">
        <v>14</v>
      </c>
      <c r="K16" s="232">
        <v>17</v>
      </c>
      <c r="L16" s="232">
        <v>8</v>
      </c>
      <c r="M16" s="232">
        <v>1</v>
      </c>
      <c r="N16" s="232">
        <v>1</v>
      </c>
      <c r="O16" s="232">
        <v>1</v>
      </c>
      <c r="P16" s="232">
        <v>0</v>
      </c>
      <c r="Q16" s="235">
        <f t="shared" si="1"/>
        <v>1.75</v>
      </c>
    </row>
    <row r="17" spans="1:17" ht="15.5" x14ac:dyDescent="0.25">
      <c r="A17" t="s">
        <v>403</v>
      </c>
      <c r="B17" s="232">
        <v>5</v>
      </c>
      <c r="C17" s="269" t="s">
        <v>181</v>
      </c>
      <c r="D17" s="281" t="s">
        <v>396</v>
      </c>
      <c r="E17" s="271" t="s">
        <v>397</v>
      </c>
      <c r="F17" s="248">
        <v>3</v>
      </c>
      <c r="G17" s="248" t="s">
        <v>5</v>
      </c>
      <c r="H17" s="233">
        <v>1</v>
      </c>
      <c r="I17" s="234">
        <v>2</v>
      </c>
      <c r="J17" s="232">
        <v>4</v>
      </c>
      <c r="K17" s="232">
        <v>4</v>
      </c>
      <c r="L17" s="232">
        <v>2</v>
      </c>
      <c r="M17" s="232">
        <v>0</v>
      </c>
      <c r="N17" s="232">
        <v>0</v>
      </c>
      <c r="O17" s="232">
        <v>0</v>
      </c>
      <c r="P17" s="232">
        <v>0</v>
      </c>
      <c r="Q17" s="235">
        <f t="shared" si="1"/>
        <v>2</v>
      </c>
    </row>
    <row r="18" spans="1:17" ht="15.5" x14ac:dyDescent="0.25">
      <c r="A18" t="s">
        <v>435</v>
      </c>
      <c r="B18" s="244">
        <v>6</v>
      </c>
      <c r="C18" s="270" t="s">
        <v>181</v>
      </c>
      <c r="D18" s="281" t="s">
        <v>432</v>
      </c>
      <c r="E18" s="230" t="s">
        <v>279</v>
      </c>
      <c r="F18" s="232">
        <v>1</v>
      </c>
      <c r="G18" s="232" t="s">
        <v>5</v>
      </c>
      <c r="H18" s="233">
        <v>4</v>
      </c>
      <c r="I18" s="234">
        <v>19.329999999999998</v>
      </c>
      <c r="J18" s="232">
        <v>42</v>
      </c>
      <c r="K18" s="232">
        <v>45</v>
      </c>
      <c r="L18" s="232">
        <v>21</v>
      </c>
      <c r="M18" s="232">
        <v>2</v>
      </c>
      <c r="N18" s="232">
        <v>1</v>
      </c>
      <c r="O18" s="232">
        <v>3</v>
      </c>
      <c r="P18" s="232">
        <v>0</v>
      </c>
      <c r="Q18" s="235">
        <f t="shared" si="1"/>
        <v>2.1727884117951373</v>
      </c>
    </row>
    <row r="19" spans="1:17" ht="15.5" x14ac:dyDescent="0.25">
      <c r="A19" t="s">
        <v>187</v>
      </c>
      <c r="B19" s="244">
        <v>7</v>
      </c>
      <c r="C19" s="270" t="s">
        <v>181</v>
      </c>
      <c r="D19" s="281" t="s">
        <v>278</v>
      </c>
      <c r="E19" s="279" t="s">
        <v>279</v>
      </c>
      <c r="F19" s="232">
        <v>2</v>
      </c>
      <c r="G19" s="232" t="s">
        <v>19</v>
      </c>
      <c r="H19" s="233">
        <v>4</v>
      </c>
      <c r="I19" s="234">
        <v>16</v>
      </c>
      <c r="J19" s="233">
        <v>46</v>
      </c>
      <c r="K19" s="233">
        <v>54</v>
      </c>
      <c r="L19" s="233">
        <v>8</v>
      </c>
      <c r="M19" s="233">
        <v>3</v>
      </c>
      <c r="N19" s="233">
        <v>1</v>
      </c>
      <c r="O19" s="233">
        <v>3</v>
      </c>
      <c r="P19" s="233">
        <v>0</v>
      </c>
      <c r="Q19" s="235">
        <f t="shared" si="1"/>
        <v>2.875</v>
      </c>
    </row>
    <row r="20" spans="1:17" ht="15.5" x14ac:dyDescent="0.25">
      <c r="A20" t="s">
        <v>436</v>
      </c>
      <c r="B20" s="244">
        <v>8</v>
      </c>
      <c r="C20" s="270" t="s">
        <v>181</v>
      </c>
      <c r="D20" s="281" t="s">
        <v>433</v>
      </c>
      <c r="E20" s="249" t="s">
        <v>277</v>
      </c>
      <c r="F20" s="244">
        <v>5</v>
      </c>
      <c r="G20" s="244" t="s">
        <v>1</v>
      </c>
      <c r="H20" s="245">
        <v>2</v>
      </c>
      <c r="I20" s="246">
        <v>4</v>
      </c>
      <c r="J20" s="244">
        <v>18</v>
      </c>
      <c r="K20" s="244">
        <v>16</v>
      </c>
      <c r="L20" s="244">
        <v>7</v>
      </c>
      <c r="M20" s="244">
        <v>0</v>
      </c>
      <c r="N20" s="244">
        <v>0</v>
      </c>
      <c r="O20" s="244">
        <v>0</v>
      </c>
      <c r="P20" s="244">
        <v>0</v>
      </c>
      <c r="Q20" s="235">
        <f t="shared" si="1"/>
        <v>4.5</v>
      </c>
    </row>
  </sheetData>
  <mergeCells count="3">
    <mergeCell ref="A1:S1"/>
    <mergeCell ref="A3:S3"/>
    <mergeCell ref="B4:R4"/>
  </mergeCells>
  <phoneticPr fontId="16" type="noConversion"/>
  <hyperlinks>
    <hyperlink ref="O2:P2" location="LANCEURS!A1" display="RETOUR" xr:uid="{00000000-0004-0000-0200-000000000000}"/>
    <hyperlink ref="O2" location="LANCEURS!A1" display="RETOUR" xr:uid="{3D3C92BF-5713-48C0-B459-92ADB0220640}"/>
  </hyperlinks>
  <pageMargins left="0.78740157499999996" right="0.78740157499999996" top="0.984251969" bottom="0.984251969" header="0.4921259845" footer="0.492125984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T21"/>
  <sheetViews>
    <sheetView showGridLines="0" showRowColHeaders="0" topLeftCell="B1" workbookViewId="0">
      <selection activeCell="Q3" sqref="Q3:S3"/>
    </sheetView>
  </sheetViews>
  <sheetFormatPr baseColWidth="10" defaultRowHeight="12.5" x14ac:dyDescent="0.25"/>
  <cols>
    <col min="1" max="1" width="24.81640625" hidden="1" customWidth="1"/>
    <col min="2" max="2" width="7.7265625" customWidth="1"/>
    <col min="3" max="3" width="2.26953125" bestFit="1" customWidth="1"/>
    <col min="4" max="4" width="17.453125" customWidth="1"/>
    <col min="5" max="5" width="13.54296875" customWidth="1"/>
    <col min="6" max="6" width="6.26953125" customWidth="1"/>
    <col min="7" max="7" width="7" customWidth="1"/>
    <col min="8" max="8" width="6.7265625" customWidth="1"/>
    <col min="9" max="9" width="10" customWidth="1"/>
    <col min="10" max="10" width="7.453125" customWidth="1"/>
    <col min="11" max="11" width="8.1796875" customWidth="1"/>
    <col min="12" max="12" width="8" customWidth="1"/>
    <col min="13" max="13" width="6.54296875" customWidth="1"/>
    <col min="14" max="14" width="6.81640625" customWidth="1"/>
    <col min="15" max="15" width="7.26953125" customWidth="1"/>
    <col min="16" max="16" width="6.7265625" customWidth="1"/>
    <col min="18" max="18" width="2.453125" customWidth="1"/>
    <col min="19" max="19" width="5.1796875" hidden="1" customWidth="1"/>
  </cols>
  <sheetData>
    <row r="2" spans="1:20" s="19" customFormat="1" ht="25.5" thickBot="1" x14ac:dyDescent="0.55000000000000004">
      <c r="A2" s="347" t="s">
        <v>110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</row>
    <row r="3" spans="1:20" s="19" customFormat="1" ht="16" customHeight="1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61" t="s">
        <v>295</v>
      </c>
      <c r="R3" s="362"/>
      <c r="S3" s="362"/>
      <c r="T3" s="218"/>
    </row>
    <row r="4" spans="1:20" s="19" customFormat="1" ht="16" customHeight="1" x14ac:dyDescent="0.4">
      <c r="A4" s="359" t="s">
        <v>427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</row>
    <row r="5" spans="1:20" s="360" customFormat="1" x14ac:dyDescent="0.25"/>
    <row r="6" spans="1:20" ht="36.5" thickBot="1" x14ac:dyDescent="0.3">
      <c r="B6" s="224" t="s">
        <v>298</v>
      </c>
      <c r="C6" s="223"/>
      <c r="D6" s="285" t="s">
        <v>299</v>
      </c>
      <c r="E6" s="224" t="s">
        <v>300</v>
      </c>
      <c r="F6" s="224" t="s">
        <v>275</v>
      </c>
      <c r="G6" s="224" t="s">
        <v>6</v>
      </c>
      <c r="H6" s="224" t="s">
        <v>13</v>
      </c>
      <c r="I6" s="224" t="s">
        <v>14</v>
      </c>
      <c r="J6" s="224" t="s">
        <v>0</v>
      </c>
      <c r="K6" s="224" t="s">
        <v>7</v>
      </c>
      <c r="L6" s="224" t="s">
        <v>9</v>
      </c>
      <c r="M6" s="224" t="s">
        <v>10</v>
      </c>
      <c r="N6" s="224" t="s">
        <v>15</v>
      </c>
      <c r="O6" s="224" t="s">
        <v>16</v>
      </c>
      <c r="P6" s="224" t="s">
        <v>17</v>
      </c>
      <c r="Q6" s="224" t="s">
        <v>18</v>
      </c>
    </row>
    <row r="7" spans="1:20" ht="16" customHeight="1" thickTop="1" x14ac:dyDescent="0.25">
      <c r="A7" t="s">
        <v>184</v>
      </c>
      <c r="B7" s="227">
        <v>1</v>
      </c>
      <c r="C7" s="266" t="s">
        <v>20</v>
      </c>
      <c r="D7" s="232" t="s">
        <v>276</v>
      </c>
      <c r="E7" s="225" t="s">
        <v>277</v>
      </c>
      <c r="F7" s="227">
        <v>5</v>
      </c>
      <c r="G7" s="227" t="s">
        <v>5</v>
      </c>
      <c r="H7" s="227">
        <v>24</v>
      </c>
      <c r="I7" s="228">
        <v>147</v>
      </c>
      <c r="J7" s="227">
        <v>164</v>
      </c>
      <c r="K7" s="227">
        <v>246</v>
      </c>
      <c r="L7" s="227">
        <v>46</v>
      </c>
      <c r="M7" s="227">
        <v>47</v>
      </c>
      <c r="N7" s="227">
        <v>14</v>
      </c>
      <c r="O7" s="227">
        <v>8</v>
      </c>
      <c r="P7" s="227">
        <v>2</v>
      </c>
      <c r="Q7" s="263">
        <f t="shared" ref="Q7:Q12" si="0">J7/I7</f>
        <v>1.1156462585034013</v>
      </c>
    </row>
    <row r="8" spans="1:20" ht="16" customHeight="1" x14ac:dyDescent="0.25">
      <c r="A8" t="s">
        <v>196</v>
      </c>
      <c r="B8" s="232">
        <v>2</v>
      </c>
      <c r="C8" s="267" t="s">
        <v>20</v>
      </c>
      <c r="D8" s="232" t="s">
        <v>291</v>
      </c>
      <c r="E8" s="230" t="s">
        <v>292</v>
      </c>
      <c r="F8" s="232">
        <v>3</v>
      </c>
      <c r="G8" s="232" t="s">
        <v>1</v>
      </c>
      <c r="H8" s="232">
        <v>23</v>
      </c>
      <c r="I8" s="234">
        <v>124.66</v>
      </c>
      <c r="J8" s="232">
        <v>149</v>
      </c>
      <c r="K8" s="232">
        <v>204</v>
      </c>
      <c r="L8" s="232">
        <v>96</v>
      </c>
      <c r="M8" s="232">
        <v>25</v>
      </c>
      <c r="N8" s="232">
        <v>15</v>
      </c>
      <c r="O8" s="232">
        <v>7</v>
      </c>
      <c r="P8" s="232">
        <v>1</v>
      </c>
      <c r="Q8" s="235">
        <f t="shared" si="0"/>
        <v>1.195251082945612</v>
      </c>
    </row>
    <row r="9" spans="1:20" ht="16" customHeight="1" x14ac:dyDescent="0.25">
      <c r="A9" t="s">
        <v>354</v>
      </c>
      <c r="B9" s="232">
        <v>3</v>
      </c>
      <c r="C9" s="267" t="s">
        <v>20</v>
      </c>
      <c r="D9" s="232" t="s">
        <v>344</v>
      </c>
      <c r="E9" s="230" t="s">
        <v>340</v>
      </c>
      <c r="F9" s="232">
        <v>2</v>
      </c>
      <c r="G9" s="232" t="s">
        <v>350</v>
      </c>
      <c r="H9" s="232">
        <v>20</v>
      </c>
      <c r="I9" s="234">
        <v>116.66</v>
      </c>
      <c r="J9" s="232">
        <v>153</v>
      </c>
      <c r="K9" s="232">
        <v>222</v>
      </c>
      <c r="L9" s="232">
        <v>32</v>
      </c>
      <c r="M9" s="232">
        <v>24</v>
      </c>
      <c r="N9" s="232">
        <v>9</v>
      </c>
      <c r="O9" s="232">
        <v>9</v>
      </c>
      <c r="P9" s="232">
        <v>2</v>
      </c>
      <c r="Q9" s="235">
        <f t="shared" si="0"/>
        <v>1.3115035144865421</v>
      </c>
    </row>
    <row r="10" spans="1:20" ht="16" customHeight="1" x14ac:dyDescent="0.25">
      <c r="A10" t="s">
        <v>200</v>
      </c>
      <c r="B10" s="232">
        <v>4</v>
      </c>
      <c r="C10" s="267" t="s">
        <v>20</v>
      </c>
      <c r="D10" s="232" t="s">
        <v>345</v>
      </c>
      <c r="E10" s="230" t="s">
        <v>346</v>
      </c>
      <c r="F10" s="232">
        <v>2</v>
      </c>
      <c r="G10" s="232" t="s">
        <v>19</v>
      </c>
      <c r="H10" s="233">
        <v>20</v>
      </c>
      <c r="I10" s="234">
        <v>116.66</v>
      </c>
      <c r="J10" s="232">
        <v>153</v>
      </c>
      <c r="K10" s="232">
        <v>222</v>
      </c>
      <c r="L10" s="232">
        <v>60</v>
      </c>
      <c r="M10" s="232">
        <v>23</v>
      </c>
      <c r="N10" s="232">
        <v>7</v>
      </c>
      <c r="O10" s="232">
        <v>11</v>
      </c>
      <c r="P10" s="232">
        <v>2</v>
      </c>
      <c r="Q10" s="235">
        <f t="shared" si="0"/>
        <v>1.3115035144865421</v>
      </c>
    </row>
    <row r="11" spans="1:20" ht="16" customHeight="1" x14ac:dyDescent="0.25">
      <c r="A11" t="s">
        <v>418</v>
      </c>
      <c r="B11" s="232">
        <v>5</v>
      </c>
      <c r="C11" s="267" t="s">
        <v>20</v>
      </c>
      <c r="D11" s="232" t="s">
        <v>413</v>
      </c>
      <c r="E11" s="230" t="s">
        <v>279</v>
      </c>
      <c r="F11" s="232">
        <v>3</v>
      </c>
      <c r="G11" s="232" t="s">
        <v>21</v>
      </c>
      <c r="H11" s="232">
        <v>25</v>
      </c>
      <c r="I11" s="234">
        <v>131</v>
      </c>
      <c r="J11" s="232">
        <v>196</v>
      </c>
      <c r="K11" s="232">
        <v>276</v>
      </c>
      <c r="L11" s="232">
        <v>86</v>
      </c>
      <c r="M11" s="232">
        <v>42</v>
      </c>
      <c r="N11" s="232">
        <v>12</v>
      </c>
      <c r="O11" s="232">
        <v>11</v>
      </c>
      <c r="P11" s="232">
        <v>2</v>
      </c>
      <c r="Q11" s="235">
        <f t="shared" si="0"/>
        <v>1.4961832061068703</v>
      </c>
    </row>
    <row r="12" spans="1:20" ht="16" customHeight="1" x14ac:dyDescent="0.25">
      <c r="A12" t="s">
        <v>404</v>
      </c>
      <c r="B12" s="232">
        <v>6</v>
      </c>
      <c r="C12" s="267" t="s">
        <v>20</v>
      </c>
      <c r="D12" s="232" t="s">
        <v>398</v>
      </c>
      <c r="E12" s="230" t="s">
        <v>399</v>
      </c>
      <c r="F12" s="232">
        <v>2</v>
      </c>
      <c r="G12" s="232" t="s">
        <v>8</v>
      </c>
      <c r="H12" s="233">
        <v>24</v>
      </c>
      <c r="I12" s="234">
        <v>129.66</v>
      </c>
      <c r="J12" s="232">
        <v>220</v>
      </c>
      <c r="K12" s="232">
        <v>273</v>
      </c>
      <c r="L12" s="232">
        <v>88</v>
      </c>
      <c r="M12" s="232">
        <v>35</v>
      </c>
      <c r="N12" s="232">
        <v>9</v>
      </c>
      <c r="O12" s="232">
        <v>14</v>
      </c>
      <c r="P12" s="232">
        <v>1</v>
      </c>
      <c r="Q12" s="235">
        <f t="shared" si="0"/>
        <v>1.6967453339503318</v>
      </c>
    </row>
    <row r="13" spans="1:20" ht="16" customHeight="1" thickBot="1" x14ac:dyDescent="0.3">
      <c r="B13" s="254"/>
      <c r="C13" s="236"/>
      <c r="D13" s="286"/>
      <c r="E13" s="236"/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64"/>
    </row>
    <row r="14" spans="1:20" ht="16" customHeight="1" thickTop="1" x14ac:dyDescent="0.25">
      <c r="A14" t="s">
        <v>187</v>
      </c>
      <c r="B14" s="239">
        <v>1</v>
      </c>
      <c r="C14" s="268" t="s">
        <v>181</v>
      </c>
      <c r="D14" s="232" t="s">
        <v>278</v>
      </c>
      <c r="E14" s="237" t="s">
        <v>279</v>
      </c>
      <c r="F14" s="239">
        <v>2</v>
      </c>
      <c r="G14" s="239" t="s">
        <v>350</v>
      </c>
      <c r="H14" s="240">
        <v>4</v>
      </c>
      <c r="I14" s="241">
        <v>21.33</v>
      </c>
      <c r="J14" s="240">
        <v>21</v>
      </c>
      <c r="K14" s="240">
        <v>30</v>
      </c>
      <c r="L14" s="240">
        <v>7</v>
      </c>
      <c r="M14" s="240">
        <v>4</v>
      </c>
      <c r="N14" s="240">
        <v>2</v>
      </c>
      <c r="O14" s="240">
        <v>1</v>
      </c>
      <c r="P14" s="240">
        <v>0</v>
      </c>
      <c r="Q14" s="252">
        <f t="shared" ref="Q14:Q21" si="1">J14/I14</f>
        <v>0.98452883263009849</v>
      </c>
    </row>
    <row r="15" spans="1:20" ht="16" customHeight="1" x14ac:dyDescent="0.25">
      <c r="A15" t="s">
        <v>195</v>
      </c>
      <c r="B15" s="232">
        <v>2</v>
      </c>
      <c r="C15" s="267" t="s">
        <v>181</v>
      </c>
      <c r="D15" s="232" t="s">
        <v>325</v>
      </c>
      <c r="E15" s="230" t="s">
        <v>326</v>
      </c>
      <c r="F15" s="232">
        <v>2</v>
      </c>
      <c r="G15" s="244" t="s">
        <v>1</v>
      </c>
      <c r="H15" s="245">
        <v>3</v>
      </c>
      <c r="I15" s="246">
        <v>14.66</v>
      </c>
      <c r="J15" s="244">
        <v>17</v>
      </c>
      <c r="K15" s="244">
        <v>26</v>
      </c>
      <c r="L15" s="244">
        <v>3</v>
      </c>
      <c r="M15" s="244">
        <v>2</v>
      </c>
      <c r="N15" s="244">
        <v>0</v>
      </c>
      <c r="O15" s="244">
        <v>2</v>
      </c>
      <c r="P15" s="244">
        <v>0</v>
      </c>
      <c r="Q15" s="235">
        <f t="shared" si="1"/>
        <v>1.159618008185539</v>
      </c>
    </row>
    <row r="16" spans="1:20" ht="16" customHeight="1" x14ac:dyDescent="0.25">
      <c r="A16" t="s">
        <v>194</v>
      </c>
      <c r="B16" s="232">
        <v>3</v>
      </c>
      <c r="C16" s="267" t="s">
        <v>181</v>
      </c>
      <c r="D16" s="232" t="s">
        <v>290</v>
      </c>
      <c r="E16" s="230" t="s">
        <v>279</v>
      </c>
      <c r="F16" s="232">
        <v>3</v>
      </c>
      <c r="G16" s="232" t="s">
        <v>19</v>
      </c>
      <c r="H16" s="233">
        <v>6</v>
      </c>
      <c r="I16" s="234">
        <v>31.66</v>
      </c>
      <c r="J16" s="232">
        <v>43</v>
      </c>
      <c r="K16" s="232">
        <v>67</v>
      </c>
      <c r="L16" s="232">
        <v>9</v>
      </c>
      <c r="M16" s="232">
        <v>5</v>
      </c>
      <c r="N16" s="232">
        <v>2</v>
      </c>
      <c r="O16" s="232">
        <v>3</v>
      </c>
      <c r="P16" s="232">
        <v>0</v>
      </c>
      <c r="Q16" s="235">
        <f t="shared" si="1"/>
        <v>1.3581806696146557</v>
      </c>
    </row>
    <row r="17" spans="1:17" ht="16" customHeight="1" x14ac:dyDescent="0.25">
      <c r="A17" t="s">
        <v>193</v>
      </c>
      <c r="B17" s="232">
        <v>4</v>
      </c>
      <c r="C17" s="267" t="s">
        <v>181</v>
      </c>
      <c r="D17" s="232" t="s">
        <v>428</v>
      </c>
      <c r="E17" s="230" t="s">
        <v>429</v>
      </c>
      <c r="F17" s="232">
        <v>3</v>
      </c>
      <c r="G17" s="232" t="s">
        <v>8</v>
      </c>
      <c r="H17" s="233">
        <v>1</v>
      </c>
      <c r="I17" s="234">
        <v>7</v>
      </c>
      <c r="J17" s="232">
        <v>13</v>
      </c>
      <c r="K17" s="232">
        <v>20</v>
      </c>
      <c r="L17" s="232">
        <v>1</v>
      </c>
      <c r="M17" s="232">
        <v>0</v>
      </c>
      <c r="N17" s="232">
        <v>0</v>
      </c>
      <c r="O17" s="232">
        <v>1</v>
      </c>
      <c r="P17" s="232">
        <v>0</v>
      </c>
      <c r="Q17" s="235">
        <f t="shared" si="1"/>
        <v>1.8571428571428572</v>
      </c>
    </row>
    <row r="18" spans="1:17" ht="16" customHeight="1" x14ac:dyDescent="0.25">
      <c r="A18" t="s">
        <v>420</v>
      </c>
      <c r="B18" s="232">
        <v>5</v>
      </c>
      <c r="C18" s="269" t="s">
        <v>181</v>
      </c>
      <c r="D18" s="232" t="s">
        <v>416</v>
      </c>
      <c r="E18" s="271" t="s">
        <v>417</v>
      </c>
      <c r="F18" s="248">
        <v>1</v>
      </c>
      <c r="G18" s="248" t="s">
        <v>21</v>
      </c>
      <c r="H18" s="233">
        <v>4</v>
      </c>
      <c r="I18" s="234">
        <v>8</v>
      </c>
      <c r="J18" s="232">
        <v>15</v>
      </c>
      <c r="K18" s="232">
        <v>20</v>
      </c>
      <c r="L18" s="232">
        <v>1</v>
      </c>
      <c r="M18" s="232">
        <v>1</v>
      </c>
      <c r="N18" s="232">
        <v>0</v>
      </c>
      <c r="O18" s="232">
        <v>0</v>
      </c>
      <c r="P18" s="232">
        <v>0</v>
      </c>
      <c r="Q18" s="235">
        <f t="shared" si="1"/>
        <v>1.875</v>
      </c>
    </row>
    <row r="19" spans="1:17" ht="16" customHeight="1" x14ac:dyDescent="0.25">
      <c r="A19" t="s">
        <v>411</v>
      </c>
      <c r="B19" s="244">
        <v>6</v>
      </c>
      <c r="C19" s="270" t="s">
        <v>181</v>
      </c>
      <c r="D19" s="232" t="s">
        <v>409</v>
      </c>
      <c r="E19" s="230" t="s">
        <v>410</v>
      </c>
      <c r="F19" s="232">
        <v>4</v>
      </c>
      <c r="G19" s="232" t="s">
        <v>5</v>
      </c>
      <c r="H19" s="233">
        <v>1</v>
      </c>
      <c r="I19" s="234">
        <v>3.66</v>
      </c>
      <c r="J19" s="232">
        <v>7</v>
      </c>
      <c r="K19" s="232">
        <v>12</v>
      </c>
      <c r="L19" s="232">
        <v>0</v>
      </c>
      <c r="M19" s="232">
        <v>0</v>
      </c>
      <c r="N19" s="232">
        <v>0</v>
      </c>
      <c r="O19" s="232">
        <v>0</v>
      </c>
      <c r="P19" s="232">
        <v>0</v>
      </c>
      <c r="Q19" s="235">
        <f t="shared" si="1"/>
        <v>1.9125683060109289</v>
      </c>
    </row>
    <row r="20" spans="1:17" ht="16" customHeight="1" x14ac:dyDescent="0.25">
      <c r="A20" t="s">
        <v>406</v>
      </c>
      <c r="B20" s="244">
        <v>7</v>
      </c>
      <c r="C20" s="270" t="s">
        <v>181</v>
      </c>
      <c r="D20" s="232" t="s">
        <v>401</v>
      </c>
      <c r="E20" s="279" t="s">
        <v>402</v>
      </c>
      <c r="F20" s="232">
        <v>5</v>
      </c>
      <c r="G20" s="232" t="s">
        <v>350</v>
      </c>
      <c r="H20" s="233">
        <v>2</v>
      </c>
      <c r="I20" s="234">
        <v>8.66</v>
      </c>
      <c r="J20" s="233">
        <v>23</v>
      </c>
      <c r="K20" s="233">
        <v>22</v>
      </c>
      <c r="L20" s="233">
        <v>17</v>
      </c>
      <c r="M20" s="233">
        <v>2</v>
      </c>
      <c r="N20" s="233">
        <v>0</v>
      </c>
      <c r="O20" s="233">
        <v>2</v>
      </c>
      <c r="P20" s="233">
        <v>0</v>
      </c>
      <c r="Q20" s="235">
        <f t="shared" si="1"/>
        <v>2.6558891454965359</v>
      </c>
    </row>
    <row r="21" spans="1:17" ht="15.5" x14ac:dyDescent="0.25">
      <c r="A21" t="s">
        <v>358</v>
      </c>
      <c r="B21" s="244">
        <v>8</v>
      </c>
      <c r="C21" s="270" t="s">
        <v>181</v>
      </c>
      <c r="D21" s="232" t="s">
        <v>351</v>
      </c>
      <c r="E21" s="249" t="s">
        <v>352</v>
      </c>
      <c r="F21" s="244">
        <v>4</v>
      </c>
      <c r="G21" s="244" t="s">
        <v>8</v>
      </c>
      <c r="H21" s="245">
        <v>2</v>
      </c>
      <c r="I21" s="246">
        <v>1.66</v>
      </c>
      <c r="J21" s="244">
        <v>10</v>
      </c>
      <c r="K21" s="244">
        <v>7</v>
      </c>
      <c r="L21" s="244">
        <v>4</v>
      </c>
      <c r="M21" s="244">
        <v>1</v>
      </c>
      <c r="N21" s="244">
        <v>0</v>
      </c>
      <c r="O21" s="244">
        <v>0</v>
      </c>
      <c r="P21" s="244">
        <v>0</v>
      </c>
      <c r="Q21" s="235">
        <f t="shared" si="1"/>
        <v>6.024096385542169</v>
      </c>
    </row>
  </sheetData>
  <mergeCells count="4">
    <mergeCell ref="A2:S2"/>
    <mergeCell ref="Q3:S3"/>
    <mergeCell ref="A4:S4"/>
    <mergeCell ref="A5:XFD5"/>
  </mergeCells>
  <phoneticPr fontId="16" type="noConversion"/>
  <hyperlinks>
    <hyperlink ref="Q3:S3" location="LANCEURS!A1" display="RETOUR" xr:uid="{00000000-0004-0000-0300-00000E000000}"/>
  </hyperlinks>
  <pageMargins left="0.78740157499999996" right="0.78740157499999996" top="0.984251969" bottom="0.984251969" header="0.4921259845" footer="0.4921259845"/>
  <pageSetup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T20"/>
  <sheetViews>
    <sheetView showGridLines="0" showRowColHeaders="0" topLeftCell="B1" workbookViewId="0">
      <selection activeCell="Q3" sqref="Q3:S3"/>
    </sheetView>
  </sheetViews>
  <sheetFormatPr baseColWidth="10" defaultRowHeight="12.5" x14ac:dyDescent="0.25"/>
  <cols>
    <col min="1" max="1" width="19.26953125" hidden="1" customWidth="1"/>
    <col min="2" max="2" width="5.81640625" customWidth="1"/>
    <col min="3" max="3" width="7" customWidth="1"/>
    <col min="6" max="6" width="8.453125" customWidth="1"/>
    <col min="7" max="7" width="8.54296875" customWidth="1"/>
    <col min="8" max="8" width="8.1796875" customWidth="1"/>
    <col min="9" max="9" width="8.7265625" customWidth="1"/>
    <col min="10" max="10" width="7.7265625" customWidth="1"/>
    <col min="11" max="11" width="7.1796875" customWidth="1"/>
    <col min="12" max="12" width="6.54296875" customWidth="1"/>
    <col min="13" max="13" width="7.1796875" customWidth="1"/>
    <col min="14" max="14" width="6.54296875" customWidth="1"/>
    <col min="15" max="15" width="7" customWidth="1"/>
    <col min="16" max="16" width="6.54296875" customWidth="1"/>
    <col min="17" max="17" width="11.7265625" customWidth="1"/>
    <col min="18" max="18" width="4.453125" hidden="1" customWidth="1"/>
    <col min="19" max="19" width="0.1796875" hidden="1" customWidth="1"/>
  </cols>
  <sheetData>
    <row r="2" spans="1:20" s="19" customFormat="1" ht="25.5" thickBot="1" x14ac:dyDescent="0.55000000000000004">
      <c r="A2" s="347" t="s">
        <v>110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</row>
    <row r="3" spans="1:20" s="19" customFormat="1" ht="16" customHeight="1" thickBo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63" t="s">
        <v>295</v>
      </c>
      <c r="R3" s="364"/>
      <c r="S3" s="364"/>
      <c r="T3" s="218"/>
    </row>
    <row r="4" spans="1:20" s="19" customFormat="1" ht="16" customHeight="1" x14ac:dyDescent="0.4">
      <c r="A4" s="359" t="s">
        <v>426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</row>
    <row r="5" spans="1:20" s="360" customFormat="1" x14ac:dyDescent="0.25"/>
    <row r="6" spans="1:20" ht="36.5" thickBot="1" x14ac:dyDescent="0.3">
      <c r="B6" s="224" t="s">
        <v>298</v>
      </c>
      <c r="C6" s="223"/>
      <c r="D6" s="285" t="s">
        <v>299</v>
      </c>
      <c r="E6" s="224" t="s">
        <v>300</v>
      </c>
      <c r="F6" s="224" t="s">
        <v>275</v>
      </c>
      <c r="G6" s="224" t="s">
        <v>6</v>
      </c>
      <c r="H6" s="224" t="s">
        <v>13</v>
      </c>
      <c r="I6" s="224" t="s">
        <v>14</v>
      </c>
      <c r="J6" s="224" t="s">
        <v>0</v>
      </c>
      <c r="K6" s="224" t="s">
        <v>7</v>
      </c>
      <c r="L6" s="224" t="s">
        <v>9</v>
      </c>
      <c r="M6" s="224" t="s">
        <v>10</v>
      </c>
      <c r="N6" s="224" t="s">
        <v>15</v>
      </c>
      <c r="O6" s="224" t="s">
        <v>16</v>
      </c>
      <c r="P6" s="224" t="s">
        <v>17</v>
      </c>
      <c r="Q6" s="224" t="s">
        <v>18</v>
      </c>
    </row>
    <row r="7" spans="1:20" ht="16" customHeight="1" thickTop="1" x14ac:dyDescent="0.25">
      <c r="A7" t="s">
        <v>184</v>
      </c>
      <c r="B7" s="227">
        <v>1</v>
      </c>
      <c r="C7" s="266" t="s">
        <v>20</v>
      </c>
      <c r="D7" s="232" t="s">
        <v>276</v>
      </c>
      <c r="E7" s="225" t="s">
        <v>277</v>
      </c>
      <c r="F7" s="227">
        <v>5</v>
      </c>
      <c r="G7" s="227" t="s">
        <v>19</v>
      </c>
      <c r="H7" s="227">
        <v>25</v>
      </c>
      <c r="I7" s="228">
        <v>151.66</v>
      </c>
      <c r="J7" s="227">
        <v>144</v>
      </c>
      <c r="K7" s="227">
        <v>254</v>
      </c>
      <c r="L7" s="227">
        <v>37</v>
      </c>
      <c r="M7" s="227">
        <v>57</v>
      </c>
      <c r="N7" s="227">
        <v>17</v>
      </c>
      <c r="O7" s="227">
        <v>7</v>
      </c>
      <c r="P7" s="227">
        <v>1</v>
      </c>
      <c r="Q7" s="263">
        <f>J7/I7</f>
        <v>0.94949228537518138</v>
      </c>
    </row>
    <row r="8" spans="1:20" ht="16" customHeight="1" x14ac:dyDescent="0.25">
      <c r="A8" t="s">
        <v>197</v>
      </c>
      <c r="B8" s="232">
        <v>2</v>
      </c>
      <c r="C8" s="267" t="s">
        <v>20</v>
      </c>
      <c r="D8" s="232" t="s">
        <v>338</v>
      </c>
      <c r="E8" s="230" t="s">
        <v>339</v>
      </c>
      <c r="F8" s="232">
        <v>4</v>
      </c>
      <c r="G8" s="232" t="s">
        <v>8</v>
      </c>
      <c r="H8" s="232">
        <v>24</v>
      </c>
      <c r="I8" s="234">
        <v>149</v>
      </c>
      <c r="J8" s="232">
        <v>147</v>
      </c>
      <c r="K8" s="232">
        <v>237</v>
      </c>
      <c r="L8" s="232">
        <v>47</v>
      </c>
      <c r="M8" s="232">
        <v>46</v>
      </c>
      <c r="N8" s="232">
        <v>16</v>
      </c>
      <c r="O8" s="232">
        <v>7</v>
      </c>
      <c r="P8" s="232">
        <v>1</v>
      </c>
      <c r="Q8" s="235">
        <f t="shared" ref="Q8:Q12" si="0">J8/I8</f>
        <v>0.98657718120805371</v>
      </c>
    </row>
    <row r="9" spans="1:20" ht="16" customHeight="1" x14ac:dyDescent="0.25">
      <c r="A9" t="s">
        <v>200</v>
      </c>
      <c r="B9" s="232">
        <v>3</v>
      </c>
      <c r="C9" s="267" t="s">
        <v>20</v>
      </c>
      <c r="D9" s="232" t="s">
        <v>345</v>
      </c>
      <c r="E9" s="230" t="s">
        <v>346</v>
      </c>
      <c r="F9" s="232">
        <v>2</v>
      </c>
      <c r="G9" s="232" t="s">
        <v>350</v>
      </c>
      <c r="H9" s="232">
        <v>24</v>
      </c>
      <c r="I9" s="234">
        <v>145.66</v>
      </c>
      <c r="J9" s="232">
        <v>159</v>
      </c>
      <c r="K9" s="232">
        <v>232</v>
      </c>
      <c r="L9" s="232">
        <v>62</v>
      </c>
      <c r="M9" s="232">
        <v>25</v>
      </c>
      <c r="N9" s="232">
        <v>12</v>
      </c>
      <c r="O9" s="232">
        <v>10</v>
      </c>
      <c r="P9" s="232">
        <v>2</v>
      </c>
      <c r="Q9" s="235">
        <f t="shared" si="0"/>
        <v>1.0915831388164219</v>
      </c>
    </row>
    <row r="10" spans="1:20" ht="16" customHeight="1" x14ac:dyDescent="0.25">
      <c r="A10" t="s">
        <v>418</v>
      </c>
      <c r="B10" s="232">
        <v>4</v>
      </c>
      <c r="C10" s="267" t="s">
        <v>20</v>
      </c>
      <c r="D10" s="232" t="s">
        <v>413</v>
      </c>
      <c r="E10" s="230" t="s">
        <v>279</v>
      </c>
      <c r="F10" s="232">
        <v>3</v>
      </c>
      <c r="G10" s="232" t="s">
        <v>1</v>
      </c>
      <c r="H10" s="233">
        <v>24</v>
      </c>
      <c r="I10" s="234">
        <v>137</v>
      </c>
      <c r="J10" s="232">
        <v>161</v>
      </c>
      <c r="K10" s="232">
        <v>252</v>
      </c>
      <c r="L10" s="232">
        <v>57</v>
      </c>
      <c r="M10" s="232">
        <v>37</v>
      </c>
      <c r="N10" s="232">
        <v>14</v>
      </c>
      <c r="O10" s="232">
        <v>9</v>
      </c>
      <c r="P10" s="232">
        <v>1</v>
      </c>
      <c r="Q10" s="235">
        <f t="shared" si="0"/>
        <v>1.1751824817518248</v>
      </c>
    </row>
    <row r="11" spans="1:20" ht="16" customHeight="1" x14ac:dyDescent="0.25">
      <c r="A11" t="s">
        <v>419</v>
      </c>
      <c r="B11" s="232">
        <v>5</v>
      </c>
      <c r="C11" s="267" t="s">
        <v>20</v>
      </c>
      <c r="D11" s="232" t="s">
        <v>414</v>
      </c>
      <c r="E11" s="230" t="s">
        <v>415</v>
      </c>
      <c r="F11" s="232">
        <v>4</v>
      </c>
      <c r="G11" s="232" t="s">
        <v>21</v>
      </c>
      <c r="H11" s="232">
        <v>22</v>
      </c>
      <c r="I11" s="234">
        <v>118</v>
      </c>
      <c r="J11" s="232">
        <v>160</v>
      </c>
      <c r="K11" s="232">
        <v>217</v>
      </c>
      <c r="L11" s="232">
        <v>97</v>
      </c>
      <c r="M11" s="232">
        <v>35</v>
      </c>
      <c r="N11" s="232">
        <v>5</v>
      </c>
      <c r="O11" s="232">
        <v>15</v>
      </c>
      <c r="P11" s="232">
        <v>1</v>
      </c>
      <c r="Q11" s="235">
        <f t="shared" si="0"/>
        <v>1.3559322033898304</v>
      </c>
    </row>
    <row r="12" spans="1:20" ht="16" customHeight="1" x14ac:dyDescent="0.25">
      <c r="A12" t="s">
        <v>354</v>
      </c>
      <c r="B12" s="232">
        <v>6</v>
      </c>
      <c r="C12" s="267" t="s">
        <v>20</v>
      </c>
      <c r="D12" s="232" t="s">
        <v>344</v>
      </c>
      <c r="E12" s="230" t="s">
        <v>340</v>
      </c>
      <c r="F12" s="232">
        <v>1</v>
      </c>
      <c r="G12" s="232" t="s">
        <v>5</v>
      </c>
      <c r="H12" s="233">
        <v>22</v>
      </c>
      <c r="I12" s="234">
        <v>134</v>
      </c>
      <c r="J12" s="232">
        <v>193</v>
      </c>
      <c r="K12" s="232">
        <v>312</v>
      </c>
      <c r="L12" s="232">
        <v>46</v>
      </c>
      <c r="M12" s="232">
        <v>30</v>
      </c>
      <c r="N12" s="232">
        <v>2</v>
      </c>
      <c r="O12" s="232">
        <v>19</v>
      </c>
      <c r="P12" s="232">
        <v>1</v>
      </c>
      <c r="Q12" s="235">
        <f t="shared" si="0"/>
        <v>1.4402985074626866</v>
      </c>
    </row>
    <row r="13" spans="1:20" ht="16" customHeight="1" thickBot="1" x14ac:dyDescent="0.3">
      <c r="B13" s="254"/>
      <c r="C13" s="236"/>
      <c r="D13" s="286"/>
      <c r="E13" s="236"/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64"/>
    </row>
    <row r="14" spans="1:20" ht="16" customHeight="1" thickTop="1" x14ac:dyDescent="0.25">
      <c r="A14" t="s">
        <v>187</v>
      </c>
      <c r="B14" s="239">
        <v>1</v>
      </c>
      <c r="C14" s="268" t="s">
        <v>181</v>
      </c>
      <c r="D14" s="232" t="s">
        <v>278</v>
      </c>
      <c r="E14" s="237" t="s">
        <v>279</v>
      </c>
      <c r="F14" s="239">
        <v>2</v>
      </c>
      <c r="G14" s="239" t="s">
        <v>5</v>
      </c>
      <c r="H14" s="240">
        <v>1</v>
      </c>
      <c r="I14" s="241">
        <v>6</v>
      </c>
      <c r="J14" s="240">
        <v>4</v>
      </c>
      <c r="K14" s="240">
        <v>10</v>
      </c>
      <c r="L14" s="240">
        <v>2</v>
      </c>
      <c r="M14" s="240">
        <v>1</v>
      </c>
      <c r="N14" s="240">
        <v>1</v>
      </c>
      <c r="O14" s="240">
        <v>0</v>
      </c>
      <c r="P14" s="240">
        <v>0</v>
      </c>
      <c r="Q14" s="252">
        <f t="shared" ref="Q14:Q20" si="1">J14/I14</f>
        <v>0.66666666666666663</v>
      </c>
    </row>
    <row r="15" spans="1:20" ht="16" customHeight="1" x14ac:dyDescent="0.25">
      <c r="A15" t="s">
        <v>420</v>
      </c>
      <c r="B15" s="232">
        <v>2</v>
      </c>
      <c r="C15" s="267" t="s">
        <v>181</v>
      </c>
      <c r="D15" s="232" t="s">
        <v>416</v>
      </c>
      <c r="E15" s="230" t="s">
        <v>417</v>
      </c>
      <c r="F15" s="232">
        <v>1</v>
      </c>
      <c r="G15" s="244" t="s">
        <v>21</v>
      </c>
      <c r="H15" s="245">
        <v>7</v>
      </c>
      <c r="I15" s="246">
        <v>31.33</v>
      </c>
      <c r="J15" s="244">
        <v>28</v>
      </c>
      <c r="K15" s="244">
        <v>49</v>
      </c>
      <c r="L15" s="244">
        <v>11</v>
      </c>
      <c r="M15" s="244">
        <v>2</v>
      </c>
      <c r="N15" s="244">
        <v>2</v>
      </c>
      <c r="O15" s="244">
        <v>2</v>
      </c>
      <c r="P15" s="244">
        <v>0</v>
      </c>
      <c r="Q15" s="235">
        <f t="shared" si="1"/>
        <v>0.89371209703159915</v>
      </c>
    </row>
    <row r="16" spans="1:20" ht="16" customHeight="1" x14ac:dyDescent="0.25">
      <c r="A16" t="s">
        <v>404</v>
      </c>
      <c r="B16" s="232">
        <v>3</v>
      </c>
      <c r="C16" s="267" t="s">
        <v>181</v>
      </c>
      <c r="D16" s="232" t="s">
        <v>398</v>
      </c>
      <c r="E16" s="230" t="s">
        <v>399</v>
      </c>
      <c r="F16" s="232">
        <v>4</v>
      </c>
      <c r="G16" s="232" t="s">
        <v>350</v>
      </c>
      <c r="H16" s="233">
        <v>2</v>
      </c>
      <c r="I16" s="234">
        <v>10</v>
      </c>
      <c r="J16" s="232">
        <v>10</v>
      </c>
      <c r="K16" s="232">
        <v>21</v>
      </c>
      <c r="L16" s="232">
        <v>4</v>
      </c>
      <c r="M16" s="232">
        <v>1</v>
      </c>
      <c r="N16" s="232">
        <v>1</v>
      </c>
      <c r="O16" s="232">
        <v>0</v>
      </c>
      <c r="P16" s="232">
        <v>0</v>
      </c>
      <c r="Q16" s="235">
        <f t="shared" si="1"/>
        <v>1</v>
      </c>
    </row>
    <row r="17" spans="1:17" ht="16" customHeight="1" x14ac:dyDescent="0.25">
      <c r="A17" t="s">
        <v>411</v>
      </c>
      <c r="B17" s="232">
        <v>4</v>
      </c>
      <c r="C17" s="267" t="s">
        <v>181</v>
      </c>
      <c r="D17" s="232" t="s">
        <v>409</v>
      </c>
      <c r="E17" s="230" t="s">
        <v>410</v>
      </c>
      <c r="F17" s="232">
        <v>5</v>
      </c>
      <c r="G17" s="232" t="s">
        <v>8</v>
      </c>
      <c r="H17" s="233">
        <v>1</v>
      </c>
      <c r="I17" s="234">
        <v>6</v>
      </c>
      <c r="J17" s="232">
        <v>7</v>
      </c>
      <c r="K17" s="232">
        <v>13</v>
      </c>
      <c r="L17" s="232">
        <v>3</v>
      </c>
      <c r="M17" s="232">
        <v>0</v>
      </c>
      <c r="N17" s="232">
        <v>0</v>
      </c>
      <c r="O17" s="232">
        <v>0</v>
      </c>
      <c r="P17" s="232">
        <v>1</v>
      </c>
      <c r="Q17" s="235">
        <f t="shared" si="1"/>
        <v>1.1666666666666667</v>
      </c>
    </row>
    <row r="18" spans="1:17" ht="16" customHeight="1" x14ac:dyDescent="0.25">
      <c r="A18" t="s">
        <v>194</v>
      </c>
      <c r="B18" s="232">
        <v>5</v>
      </c>
      <c r="C18" s="269" t="s">
        <v>181</v>
      </c>
      <c r="D18" s="232" t="s">
        <v>290</v>
      </c>
      <c r="E18" s="271" t="s">
        <v>279</v>
      </c>
      <c r="F18" s="248">
        <v>3</v>
      </c>
      <c r="G18" s="248" t="s">
        <v>19</v>
      </c>
      <c r="H18" s="233">
        <v>4</v>
      </c>
      <c r="I18" s="234">
        <v>6.33</v>
      </c>
      <c r="J18" s="232">
        <v>8</v>
      </c>
      <c r="K18" s="232">
        <v>12</v>
      </c>
      <c r="L18" s="232">
        <v>3</v>
      </c>
      <c r="M18" s="232">
        <v>1</v>
      </c>
      <c r="N18" s="232">
        <v>0</v>
      </c>
      <c r="O18" s="232">
        <v>0</v>
      </c>
      <c r="P18" s="232">
        <v>0</v>
      </c>
      <c r="Q18" s="235">
        <f t="shared" si="1"/>
        <v>1.2638230647709321</v>
      </c>
    </row>
    <row r="19" spans="1:17" ht="16" customHeight="1" x14ac:dyDescent="0.25">
      <c r="A19" t="s">
        <v>425</v>
      </c>
      <c r="B19" s="244">
        <v>6</v>
      </c>
      <c r="C19" s="270" t="s">
        <v>181</v>
      </c>
      <c r="D19" s="232" t="s">
        <v>423</v>
      </c>
      <c r="E19" s="230" t="s">
        <v>424</v>
      </c>
      <c r="F19" s="232">
        <v>4</v>
      </c>
      <c r="G19" s="232" t="s">
        <v>5</v>
      </c>
      <c r="H19" s="233">
        <v>2</v>
      </c>
      <c r="I19" s="234">
        <v>12</v>
      </c>
      <c r="J19" s="232">
        <v>18</v>
      </c>
      <c r="K19" s="232">
        <v>23</v>
      </c>
      <c r="L19" s="232">
        <v>3</v>
      </c>
      <c r="M19" s="232">
        <v>1</v>
      </c>
      <c r="N19" s="232">
        <v>1</v>
      </c>
      <c r="O19" s="232">
        <v>1</v>
      </c>
      <c r="P19" s="232">
        <v>0</v>
      </c>
      <c r="Q19" s="235">
        <f t="shared" si="1"/>
        <v>1.5</v>
      </c>
    </row>
    <row r="20" spans="1:17" ht="16" customHeight="1" x14ac:dyDescent="0.25">
      <c r="A20" t="s">
        <v>196</v>
      </c>
      <c r="B20" s="244">
        <v>7</v>
      </c>
      <c r="C20" s="270" t="s">
        <v>181</v>
      </c>
      <c r="D20" s="232" t="s">
        <v>291</v>
      </c>
      <c r="E20" s="279" t="s">
        <v>292</v>
      </c>
      <c r="F20" s="232">
        <v>5</v>
      </c>
      <c r="G20" s="232" t="s">
        <v>1</v>
      </c>
      <c r="H20" s="233">
        <v>2</v>
      </c>
      <c r="I20" s="234">
        <v>7</v>
      </c>
      <c r="J20" s="233">
        <v>15</v>
      </c>
      <c r="K20" s="233">
        <v>18</v>
      </c>
      <c r="L20" s="233">
        <v>5</v>
      </c>
      <c r="M20" s="233">
        <v>2</v>
      </c>
      <c r="N20" s="233">
        <v>0</v>
      </c>
      <c r="O20" s="233">
        <v>1</v>
      </c>
      <c r="P20" s="233">
        <v>0</v>
      </c>
      <c r="Q20" s="235">
        <f t="shared" si="1"/>
        <v>2.1428571428571428</v>
      </c>
    </row>
  </sheetData>
  <mergeCells count="4">
    <mergeCell ref="A2:S2"/>
    <mergeCell ref="Q3:S3"/>
    <mergeCell ref="A4:S4"/>
    <mergeCell ref="A5:XFD5"/>
  </mergeCells>
  <phoneticPr fontId="16" type="noConversion"/>
  <hyperlinks>
    <hyperlink ref="Q3:S3" location="LANCEURS!A1" display="RETOUR" xr:uid="{00000000-0004-0000-0400-000000000000}"/>
  </hyperlinks>
  <pageMargins left="0.78740157499999996" right="0.78740157499999996" top="0.984251969" bottom="0.984251969" header="0.4921259845" footer="0.492125984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T196"/>
  <sheetViews>
    <sheetView showGridLines="0" showRowColHeaders="0" tabSelected="1" topLeftCell="B1" zoomScale="85" workbookViewId="0">
      <selection activeCell="B5" sqref="B5:D5"/>
    </sheetView>
  </sheetViews>
  <sheetFormatPr baseColWidth="10" defaultColWidth="11.453125" defaultRowHeight="12.5" x14ac:dyDescent="0.25"/>
  <cols>
    <col min="1" max="1" width="65" style="311" hidden="1" customWidth="1"/>
    <col min="2" max="2" width="16.453125" style="1" customWidth="1"/>
    <col min="3" max="3" width="16" style="1" customWidth="1"/>
    <col min="4" max="4" width="10" style="1" customWidth="1"/>
    <col min="5" max="5" width="7.7265625" style="1" customWidth="1"/>
    <col min="6" max="6" width="10" style="1" customWidth="1"/>
    <col min="7" max="7" width="8.81640625" style="1" customWidth="1"/>
    <col min="8" max="10" width="7.7265625" style="1" customWidth="1"/>
    <col min="11" max="11" width="10" style="1" bestFit="1" customWidth="1"/>
    <col min="12" max="12" width="9" style="1" customWidth="1"/>
    <col min="13" max="13" width="7.7265625" style="1" customWidth="1"/>
    <col min="14" max="14" width="9.54296875" style="1" customWidth="1"/>
    <col min="15" max="15" width="7.81640625" style="1" customWidth="1"/>
    <col min="16" max="16" width="6.7265625" style="1" customWidth="1"/>
    <col min="17" max="17" width="8.7265625" style="1" customWidth="1"/>
    <col min="18" max="16384" width="11.453125" style="1"/>
  </cols>
  <sheetData>
    <row r="1" spans="2:18" ht="25.5" thickBot="1" x14ac:dyDescent="0.55000000000000004">
      <c r="B1" s="347" t="s">
        <v>465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1" t="s">
        <v>295</v>
      </c>
      <c r="Q1" s="342"/>
      <c r="R1" s="343"/>
    </row>
    <row r="2" spans="2:18" ht="5.25" customHeight="1" x14ac:dyDescent="0.25"/>
    <row r="3" spans="2:18" ht="18" x14ac:dyDescent="0.4">
      <c r="B3" s="346" t="s">
        <v>483</v>
      </c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6"/>
      <c r="P3" s="9"/>
      <c r="Q3" s="9"/>
    </row>
    <row r="4" spans="2:18" ht="4.5" customHeigh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18" ht="18" customHeight="1" x14ac:dyDescent="0.35">
      <c r="B5" s="353" t="s">
        <v>164</v>
      </c>
      <c r="C5" s="353"/>
      <c r="D5" s="353"/>
      <c r="F5" s="354" t="s">
        <v>111</v>
      </c>
      <c r="G5" s="354"/>
      <c r="H5" s="354"/>
      <c r="I5" s="354"/>
      <c r="J5" s="3"/>
      <c r="K5" s="2"/>
      <c r="L5" s="2"/>
      <c r="M5" s="2"/>
      <c r="N5" s="2"/>
      <c r="O5" s="2"/>
      <c r="P5" s="2"/>
      <c r="Q5" s="2"/>
    </row>
    <row r="6" spans="2:18" ht="3" customHeight="1" x14ac:dyDescent="0.25"/>
    <row r="7" spans="2:18" ht="18" x14ac:dyDescent="0.4">
      <c r="B7" s="351" t="s">
        <v>12</v>
      </c>
      <c r="C7" s="351"/>
      <c r="D7" s="351"/>
      <c r="E7" s="352" t="str">
        <f>B5</f>
        <v>PARÉ, PIERRE</v>
      </c>
      <c r="F7" s="352"/>
      <c r="G7" s="352"/>
      <c r="H7" s="352"/>
      <c r="I7" s="352"/>
      <c r="J7" s="352"/>
    </row>
    <row r="8" spans="2:18" ht="6" customHeight="1" thickBot="1" x14ac:dyDescent="0.3"/>
    <row r="9" spans="2:18" s="6" customFormat="1" ht="16.5" customHeight="1" thickBot="1" x14ac:dyDescent="0.3">
      <c r="B9" s="4" t="s">
        <v>112</v>
      </c>
      <c r="C9" s="5" t="s">
        <v>113</v>
      </c>
      <c r="D9" s="5" t="s">
        <v>180</v>
      </c>
      <c r="E9" s="5" t="s">
        <v>58</v>
      </c>
      <c r="F9" s="5" t="s">
        <v>13</v>
      </c>
      <c r="G9" s="5" t="s">
        <v>14</v>
      </c>
      <c r="H9" s="5" t="s">
        <v>0</v>
      </c>
      <c r="I9" s="5" t="s">
        <v>7</v>
      </c>
      <c r="J9" s="5" t="s">
        <v>9</v>
      </c>
      <c r="K9" s="5" t="s">
        <v>10</v>
      </c>
      <c r="L9" s="5" t="s">
        <v>15</v>
      </c>
      <c r="M9" s="5" t="s">
        <v>16</v>
      </c>
      <c r="N9" s="5" t="s">
        <v>17</v>
      </c>
      <c r="O9" s="8" t="s">
        <v>18</v>
      </c>
    </row>
    <row r="10" spans="2:18" s="6" customFormat="1" ht="16.5" customHeight="1" thickTop="1" x14ac:dyDescent="0.25">
      <c r="B10" s="221">
        <v>2030</v>
      </c>
      <c r="C10" s="256" t="str">
        <f>IF(ISERROR(VLOOKUP($E$7,'L-2030'!$A:$S,2,FALSE)),"N'A PAS LANCÉ",((VLOOKUP($E$7,'L-2030'!$A:$S,2,FALSE))))</f>
        <v>N'A PAS LANCÉ</v>
      </c>
      <c r="D10" s="90" t="str">
        <f>IF(ISERROR(VLOOKUP($E$7,'L-2030'!$A:$S,3,FALSE)),"",((VLOOKUP($E$7,'L-2030'!$A:$S,3,FALSE))))</f>
        <v/>
      </c>
      <c r="E10" s="90" t="str">
        <f>IF(ISERROR(VLOOKUP($E$7,'L-2030'!$A:$T,7,FALSE)),"",((VLOOKUP($E$7,'L-2030'!$A:$T,7,FALSE))))</f>
        <v/>
      </c>
      <c r="F10" s="90" t="str">
        <f>IF(ISERROR(VLOOKUP($E$7,'L-2030'!$A:$T,8,FALSE)),"",((VLOOKUP($E$7,'L-2030'!$A:$T,8,FALSE))))</f>
        <v/>
      </c>
      <c r="G10" s="90" t="str">
        <f>IF(ISERROR(VLOOKUP($E$7,'L-2030'!$A:$T,9,FALSE)),"",((VLOOKUP($E$7,'L-2030'!$A:$T,9,FALSE))))</f>
        <v/>
      </c>
      <c r="H10" s="90" t="str">
        <f>IF(ISERROR(VLOOKUP($E$7,'L-2030'!$A:$T,10,FALSE)),"",((VLOOKUP($E$7,'L-2030'!$A:$T,10,FALSE))))</f>
        <v/>
      </c>
      <c r="I10" s="90" t="str">
        <f>IF(ISERROR(VLOOKUP($E$7,'L-2030'!$A:$T,11,FALSE)),"",((VLOOKUP($E$7,'L-2030'!$A:$T,11,FALSE))))</f>
        <v/>
      </c>
      <c r="J10" s="90" t="str">
        <f>IF(ISERROR(VLOOKUP($E$7,'L-2030'!$A:$T,12,FALSE)),"",((VLOOKUP($E$7,'L-2030'!$A:$T,12,FALSE))))</f>
        <v/>
      </c>
      <c r="K10" s="90" t="str">
        <f>IF(ISERROR(VLOOKUP($E$7,'L-2030'!$A:$T,13,FALSE)),"",((VLOOKUP($E$7,'L-2030'!$A:$T,13,FALSE))))</f>
        <v/>
      </c>
      <c r="L10" s="90" t="str">
        <f>IF(ISERROR(VLOOKUP($E$7,'L-2030'!$A:$T,14,FALSE)),"",((VLOOKUP($E$7,'L-2030'!$A:$T,14,FALSE))))</f>
        <v/>
      </c>
      <c r="M10" s="90" t="str">
        <f>IF(ISERROR(VLOOKUP($E$7,'L-2030'!$A:$T,15,FALSE)),"",((VLOOKUP($E$7,'L-2030'!$A:$T,15,FALSE))))</f>
        <v/>
      </c>
      <c r="N10" s="90" t="str">
        <f>IF(ISERROR(VLOOKUP($E$7,'L-2030'!$A:$T,16,FALSE)),"",((VLOOKUP($E$7,'L-2030'!$A:$T,16,FALSE))))</f>
        <v/>
      </c>
      <c r="O10" s="92" t="str">
        <f>IF(ISERROR(VLOOKUP($E$7,'L-2030'!$A:$T,17,FALSE)),"",((VLOOKUP($E$7,'L-2030'!$A:$T,17,FALSE))))</f>
        <v/>
      </c>
    </row>
    <row r="11" spans="2:18" s="6" customFormat="1" ht="16.5" customHeight="1" x14ac:dyDescent="0.25">
      <c r="B11" s="194">
        <v>2029</v>
      </c>
      <c r="C11" s="259" t="str">
        <f>IF(ISERROR(VLOOKUP($E$7,'L-2029'!$A:$S,2,FALSE)),"N'A PAS LANCÉ",((VLOOKUP($E$7,'L-2029'!$A:$S,2,FALSE))))</f>
        <v>N'A PAS LANCÉ</v>
      </c>
      <c r="D11" s="259" t="str">
        <f>IF(ISERROR(VLOOKUP($E$7,'L-2029'!$A:$S,3,FALSE)),"",((VLOOKUP($E$7,'L-2029'!$A:$S,3,FALSE))))</f>
        <v/>
      </c>
      <c r="E11" s="260" t="str">
        <f>IF(ISERROR(VLOOKUP($E$7,'L-2029'!$A:$T,7,FALSE)),"",((VLOOKUP($E$7,'L-2029'!$A:$T,7,FALSE))))</f>
        <v/>
      </c>
      <c r="F11" s="260" t="str">
        <f>IF(ISERROR(VLOOKUP($E$7,'L-2029'!$A:$T,8,FALSE)),"",((VLOOKUP($E$7,'L-2029'!$A:$T,8,FALSE))))</f>
        <v/>
      </c>
      <c r="G11" s="260" t="str">
        <f>IF(ISERROR(VLOOKUP($E$7,'L-2029'!$A:$T,9,FALSE)),"",((VLOOKUP($E$7,'L-2029'!$A:$T,9,FALSE))))</f>
        <v/>
      </c>
      <c r="H11" s="260" t="str">
        <f>IF(ISERROR(VLOOKUP($E$7,'L-2029'!$A:$T,10,FALSE)),"",((VLOOKUP($E$7,'L-2029'!$A:$T,10,FALSE))))</f>
        <v/>
      </c>
      <c r="I11" s="260" t="str">
        <f>IF(ISERROR(VLOOKUP($E$7,'L-2029'!$A:$T,11,FALSE)),"",((VLOOKUP($E$7,'L-2029'!$A:$T,11,FALSE))))</f>
        <v/>
      </c>
      <c r="J11" s="260" t="str">
        <f>IF(ISERROR(VLOOKUP($E$7,'L-2029'!$A:$T,12,FALSE)),"",((VLOOKUP($E$7,'L-2029'!$A:$T,12,FALSE))))</f>
        <v/>
      </c>
      <c r="K11" s="260" t="str">
        <f>IF(ISERROR(VLOOKUP($E$7,'L-2029'!$A:$T,13,FALSE)),"",((VLOOKUP($E$7,'L-2029'!$A:$T,13,FALSE))))</f>
        <v/>
      </c>
      <c r="L11" s="260" t="str">
        <f>IF(ISERROR(VLOOKUP($E$7,'L-2029'!$A:$T,14,FALSE)),"",((VLOOKUP($E$7,'L-2029'!$A:$T,14,FALSE))))</f>
        <v/>
      </c>
      <c r="M11" s="260" t="str">
        <f>IF(ISERROR(VLOOKUP($E$7,'L-2029'!$A:$T,15,FALSE)),"",((VLOOKUP($E$7,'L-2029'!$A:$T,15,FALSE))))</f>
        <v/>
      </c>
      <c r="N11" s="260" t="str">
        <f>IF(ISERROR(VLOOKUP($E$7,'L-2029'!$A:$T,16,FALSE)),"",((VLOOKUP($E$7,'L-2029'!$A:$T,16,FALSE))))</f>
        <v/>
      </c>
      <c r="O11" s="261" t="str">
        <f>IF(ISERROR(VLOOKUP($E$7,'L-2029'!$A:$T,17,FALSE)),"",((VLOOKUP($E$7,'L-2029'!$A:$T,17,FALSE))))</f>
        <v/>
      </c>
    </row>
    <row r="12" spans="2:18" s="6" customFormat="1" ht="16.5" customHeight="1" x14ac:dyDescent="0.25">
      <c r="B12" s="221">
        <v>2028</v>
      </c>
      <c r="C12" s="256" t="str">
        <f>IF(ISERROR(VLOOKUP($E$7,'L-2028'!$A:$S,2,FALSE)),"N'A PAS LANCÉ",((VLOOKUP($E$7,'L-2028'!$A:$S,2,FALSE))))</f>
        <v>N'A PAS LANCÉ</v>
      </c>
      <c r="D12" s="90" t="str">
        <f>IF(ISERROR(VLOOKUP($E$7,'L-2028'!$A:$S,3,FALSE)),"",((VLOOKUP($E$7,'L-2028'!$A:$S,3,FALSE))))</f>
        <v/>
      </c>
      <c r="E12" s="90" t="str">
        <f>IF(ISERROR(VLOOKUP($E$7,'L-2028'!$A:$T,7,FALSE)),"",((VLOOKUP($E$7,'L-2028'!$A:$T,7,FALSE))))</f>
        <v/>
      </c>
      <c r="F12" s="90" t="str">
        <f>IF(ISERROR(VLOOKUP($E$7,'L-2028'!$A:$T,8,FALSE)),"",((VLOOKUP($E$7,'L-2028'!$A:$T,8,FALSE))))</f>
        <v/>
      </c>
      <c r="G12" s="90" t="str">
        <f>IF(ISERROR(VLOOKUP($E$7,'L-2028'!$A:$T,9,FALSE)),"",((VLOOKUP($E$7,'L-2028'!$A:$T,9,FALSE))))</f>
        <v/>
      </c>
      <c r="H12" s="90" t="str">
        <f>IF(ISERROR(VLOOKUP($E$7,'L-2028'!$A:$T,10,FALSE)),"",((VLOOKUP($E$7,'L-2028'!$A:$T,10,FALSE))))</f>
        <v/>
      </c>
      <c r="I12" s="90" t="str">
        <f>IF(ISERROR(VLOOKUP($E$7,'L-2028'!$A:$T,11,FALSE)),"",((VLOOKUP($E$7,'L-2028'!$A:$T,11,FALSE))))</f>
        <v/>
      </c>
      <c r="J12" s="90" t="str">
        <f>IF(ISERROR(VLOOKUP($E$7,'L-2028'!$A:$T,12,FALSE)),"",((VLOOKUP($E$7,'L-2028'!$A:$T,12,FALSE))))</f>
        <v/>
      </c>
      <c r="K12" s="90" t="str">
        <f>IF(ISERROR(VLOOKUP($E$7,'L-2028'!$A:$T,13,FALSE)),"",((VLOOKUP($E$7,'L-2028'!$A:$T,13,FALSE))))</f>
        <v/>
      </c>
      <c r="L12" s="90" t="str">
        <f>IF(ISERROR(VLOOKUP($E$7,'L-2028'!$A:$T,14,FALSE)),"",((VLOOKUP($E$7,'L-2028'!$A:$T,14,FALSE))))</f>
        <v/>
      </c>
      <c r="M12" s="90" t="str">
        <f>IF(ISERROR(VLOOKUP($E$7,'L-2028'!$A:$T,15,FALSE)),"",((VLOOKUP($E$7,'L-2028'!$A:$T,15,FALSE))))</f>
        <v/>
      </c>
      <c r="N12" s="90" t="str">
        <f>IF(ISERROR(VLOOKUP($E$7,'L-2028'!$A:$T,16,FALSE)),"",((VLOOKUP($E$7,'L-2028'!$A:$T,16,FALSE))))</f>
        <v/>
      </c>
      <c r="O12" s="92" t="str">
        <f>IF(ISERROR(VLOOKUP($E$7,'L-2028'!$A:$T,17,FALSE)),"",((VLOOKUP($E$7,'L-2028'!$A:$T,17,FALSE))))</f>
        <v/>
      </c>
    </row>
    <row r="13" spans="2:18" s="6" customFormat="1" ht="16.5" customHeight="1" x14ac:dyDescent="0.25">
      <c r="B13" s="194">
        <v>2027</v>
      </c>
      <c r="C13" s="259" t="str">
        <f>IF(ISERROR(VLOOKUP($E$7,'L-2027'!$A:$S,2,FALSE)),"N'A PAS LANCÉ",((VLOOKUP($E$7,'L-2027'!$A:$S,2,FALSE))))</f>
        <v>N'A PAS LANCÉ</v>
      </c>
      <c r="D13" s="259" t="str">
        <f>IF(ISERROR(VLOOKUP($E$7,'L-2027'!$A:$S,3,FALSE)),"",((VLOOKUP($E$7,'L-2027'!$A:$S,3,FALSE))))</f>
        <v/>
      </c>
      <c r="E13" s="260" t="str">
        <f>IF(ISERROR(VLOOKUP($E$7,'L-2027'!$A:$T,7,FALSE)),"",((VLOOKUP($E$7,'L-2027'!$A:$T,7,FALSE))))</f>
        <v/>
      </c>
      <c r="F13" s="260" t="str">
        <f>IF(ISERROR(VLOOKUP($E$7,'L-2027'!$A:$T,8,FALSE)),"",((VLOOKUP($E$7,'L-2027'!$A:$T,8,FALSE))))</f>
        <v/>
      </c>
      <c r="G13" s="260" t="str">
        <f>IF(ISERROR(VLOOKUP($E$7,'L-2027'!$A:$T,9,FALSE)),"",((VLOOKUP($E$7,'L-2027'!$A:$T,9,FALSE))))</f>
        <v/>
      </c>
      <c r="H13" s="260" t="str">
        <f>IF(ISERROR(VLOOKUP($E$7,'L-2027'!$A:$T,10,FALSE)),"",((VLOOKUP($E$7,'L-2027'!$A:$T,10,FALSE))))</f>
        <v/>
      </c>
      <c r="I13" s="260" t="str">
        <f>IF(ISERROR(VLOOKUP($E$7,'L-2027'!$A:$T,11,FALSE)),"",((VLOOKUP($E$7,'L-2027'!$A:$T,11,FALSE))))</f>
        <v/>
      </c>
      <c r="J13" s="260" t="str">
        <f>IF(ISERROR(VLOOKUP($E$7,'L-2027'!$A:$T,12,FALSE)),"",((VLOOKUP($E$7,'L-2027'!$A:$T,12,FALSE))))</f>
        <v/>
      </c>
      <c r="K13" s="260" t="str">
        <f>IF(ISERROR(VLOOKUP($E$7,'L-2027'!$A:$T,13,FALSE)),"",((VLOOKUP($E$7,'L-2027'!$A:$T,13,FALSE))))</f>
        <v/>
      </c>
      <c r="L13" s="260" t="str">
        <f>IF(ISERROR(VLOOKUP($E$7,'L-2027'!$A:$T,14,FALSE)),"",((VLOOKUP($E$7,'L-2027'!$A:$T,14,FALSE))))</f>
        <v/>
      </c>
      <c r="M13" s="260" t="str">
        <f>IF(ISERROR(VLOOKUP($E$7,'L-2027'!$A:$T,15,FALSE)),"",((VLOOKUP($E$7,'L-2027'!$A:$T,15,FALSE))))</f>
        <v/>
      </c>
      <c r="N13" s="260" t="str">
        <f>IF(ISERROR(VLOOKUP($E$7,'L-2027'!$A:$T,16,FALSE)),"",((VLOOKUP($E$7,'L-2027'!$A:$T,16,FALSE))))</f>
        <v/>
      </c>
      <c r="O13" s="261" t="str">
        <f>IF(ISERROR(VLOOKUP($E$7,'L-2027'!$A:$T,17,FALSE)),"",((VLOOKUP($E$7,'L-2027'!$A:$T,17,FALSE))))</f>
        <v/>
      </c>
    </row>
    <row r="14" spans="2:18" s="6" customFormat="1" ht="16.5" customHeight="1" x14ac:dyDescent="0.25">
      <c r="B14" s="313">
        <v>2026</v>
      </c>
      <c r="C14" s="256" t="str">
        <f>IF(ISERROR(VLOOKUP($E$7,'L-2026'!$A:$S,2,FALSE)),"N'A PAS LANCÉ",((VLOOKUP($E$7,'L-2026'!$A:$S,2,FALSE))))</f>
        <v>N'A PAS LANCÉ</v>
      </c>
      <c r="D14" s="90" t="str">
        <f>IF(ISERROR(VLOOKUP($E$7,'L-2026'!$A:$S,3,FALSE)),"",((VLOOKUP($E$7,'L-2026'!$A:$S,3,FALSE))))</f>
        <v/>
      </c>
      <c r="E14" s="90" t="str">
        <f>IF(ISERROR(VLOOKUP($E$7,'L-2026'!$A:$T,7,FALSE)),"",((VLOOKUP($E$7,'L-2026'!$A:$T,7,FALSE))))</f>
        <v/>
      </c>
      <c r="F14" s="90" t="str">
        <f>IF(ISERROR(VLOOKUP($E$7,'L-2026'!$A:$T,8,FALSE)),"",((VLOOKUP($E$7,'L-2026'!$A:$T,8,FALSE))))</f>
        <v/>
      </c>
      <c r="G14" s="90" t="str">
        <f>IF(ISERROR(VLOOKUP($E$7,'L-2026'!$A:$T,9,FALSE)),"",((VLOOKUP($E$7,'L-2026'!$A:$T,9,FALSE))))</f>
        <v/>
      </c>
      <c r="H14" s="90" t="str">
        <f>IF(ISERROR(VLOOKUP($E$7,'L-2026'!$A:$T,10,FALSE)),"",((VLOOKUP($E$7,'L-2026'!$A:$T,10,FALSE))))</f>
        <v/>
      </c>
      <c r="I14" s="90" t="str">
        <f>IF(ISERROR(VLOOKUP($E$7,'L-2026'!$A:$T,11,FALSE)),"",((VLOOKUP($E$7,'L-2026'!$A:$T,11,FALSE))))</f>
        <v/>
      </c>
      <c r="J14" s="90" t="str">
        <f>IF(ISERROR(VLOOKUP($E$7,'L-2026'!$A:$T,12,FALSE)),"",((VLOOKUP($E$7,'L-2026'!$A:$T,12,FALSE))))</f>
        <v/>
      </c>
      <c r="K14" s="90" t="str">
        <f>IF(ISERROR(VLOOKUP($E$7,'L-2026'!$A:$T,13,FALSE)),"",((VLOOKUP($E$7,'L-2026'!$A:$T,13,FALSE))))</f>
        <v/>
      </c>
      <c r="L14" s="90" t="str">
        <f>IF(ISERROR(VLOOKUP($E$7,'L-2026'!$A:$T,14,FALSE)),"",((VLOOKUP($E$7,'L-2026'!$A:$T,14,FALSE))))</f>
        <v/>
      </c>
      <c r="M14" s="90" t="str">
        <f>IF(ISERROR(VLOOKUP($E$7,'L-2026'!$A:$T,15,FALSE)),"",((VLOOKUP($E$7,'L-2026'!$A:$T,15,FALSE))))</f>
        <v/>
      </c>
      <c r="N14" s="90" t="str">
        <f>IF(ISERROR(VLOOKUP($E$7,'L-2026'!$A:$T,16,FALSE)),"",((VLOOKUP($E$7,'L-2026'!$A:$T,16,FALSE))))</f>
        <v/>
      </c>
      <c r="O14" s="92" t="str">
        <f>IF(ISERROR(VLOOKUP($E$7,'L-2026'!$A:$T,17,FALSE)),"",((VLOOKUP($E$7,'L-2026'!$A:$T,17,FALSE))))</f>
        <v/>
      </c>
    </row>
    <row r="15" spans="2:18" s="6" customFormat="1" ht="16.5" customHeight="1" x14ac:dyDescent="0.25">
      <c r="B15" s="314">
        <v>2025</v>
      </c>
      <c r="C15" s="259" t="str">
        <f>IF(ISERROR(VLOOKUP($E$7,'L-2025'!$A:$S,2,FALSE)),"N'A PAS LANCÉ",((VLOOKUP($E$7,'L-2025'!$A:$S,2,FALSE))))</f>
        <v>N'A PAS LANCÉ</v>
      </c>
      <c r="D15" s="259" t="str">
        <f>IF(ISERROR(VLOOKUP($E$7,'L-2025'!$A:$S,3,FALSE)),"",((VLOOKUP($E$7,'L-2025'!$A:$S,3,FALSE))))</f>
        <v/>
      </c>
      <c r="E15" s="260" t="str">
        <f>IF(ISERROR(VLOOKUP($E$7,'L-2025'!$A:$T,7,FALSE)),"",((VLOOKUP($E$7,'L-2025'!$A:$T,7,FALSE))))</f>
        <v/>
      </c>
      <c r="F15" s="260" t="str">
        <f>IF(ISERROR(VLOOKUP($E$7,'L-2025'!$A:$T,8,FALSE)),"",((VLOOKUP($E$7,'L-2025'!$A:$T,8,FALSE))))</f>
        <v/>
      </c>
      <c r="G15" s="260" t="str">
        <f>IF(ISERROR(VLOOKUP($E$7,'L-2025'!$A:$T,9,FALSE)),"",((VLOOKUP($E$7,'L-2025'!$A:$T,9,FALSE))))</f>
        <v/>
      </c>
      <c r="H15" s="260" t="str">
        <f>IF(ISERROR(VLOOKUP($E$7,'L-2025'!$A:$T,10,FALSE)),"",((VLOOKUP($E$7,'L-2025'!$A:$T,10,FALSE))))</f>
        <v/>
      </c>
      <c r="I15" s="260" t="str">
        <f>IF(ISERROR(VLOOKUP($E$7,'L-2025'!$A:$T,11,FALSE)),"",((VLOOKUP($E$7,'L-2025'!$A:$T,11,FALSE))))</f>
        <v/>
      </c>
      <c r="J15" s="260" t="str">
        <f>IF(ISERROR(VLOOKUP($E$7,'L-2025'!$A:$T,12,FALSE)),"",((VLOOKUP($E$7,'L-2025'!$A:$T,12,FALSE))))</f>
        <v/>
      </c>
      <c r="K15" s="260" t="str">
        <f>IF(ISERROR(VLOOKUP($E$7,'L-2025'!$A:$T,13,FALSE)),"",((VLOOKUP($E$7,'L-2025'!$A:$T,13,FALSE))))</f>
        <v/>
      </c>
      <c r="L15" s="260" t="str">
        <f>IF(ISERROR(VLOOKUP($E$7,'L-2025'!$A:$T,14,FALSE)),"",((VLOOKUP($E$7,'L-2025'!$A:$T,14,FALSE))))</f>
        <v/>
      </c>
      <c r="M15" s="260" t="str">
        <f>IF(ISERROR(VLOOKUP($E$7,'L-2025'!$A:$T,15,FALSE)),"",((VLOOKUP($E$7,'L-2025'!$A:$T,15,FALSE))))</f>
        <v/>
      </c>
      <c r="N15" s="260" t="str">
        <f>IF(ISERROR(VLOOKUP($E$7,'L-2025'!$A:$T,16,FALSE)),"",((VLOOKUP($E$7,'L-2025'!$A:$T,16,FALSE))))</f>
        <v/>
      </c>
      <c r="O15" s="261" t="str">
        <f>IF(ISERROR(VLOOKUP($E$7,'L-2025'!$A:$T,17,FALSE)),"",((VLOOKUP($E$7,'L-2025'!$A:$T,17,FALSE))))</f>
        <v/>
      </c>
    </row>
    <row r="16" spans="2:18" s="6" customFormat="1" ht="16.5" customHeight="1" x14ac:dyDescent="0.25">
      <c r="B16" s="313">
        <v>2024</v>
      </c>
      <c r="C16" s="256" t="str">
        <f>IF(ISERROR(VLOOKUP($E$7,'L-2024'!$A:$S,2,FALSE)),"N'A PAS LANCÉ",((VLOOKUP($E$7,'L-2024'!$A:$S,2,FALSE))))</f>
        <v>N'A PAS LANCÉ</v>
      </c>
      <c r="D16" s="256" t="str">
        <f>IF(ISERROR(VLOOKUP($E$7,'L-2024'!$A:$S,3,FALSE)),"",((VLOOKUP($E$7,'L-2024'!$A:$S,3,FALSE))))</f>
        <v/>
      </c>
      <c r="E16" s="257" t="str">
        <f>IF(ISERROR(VLOOKUP($E$7,'L-2024'!$A:$T,7,FALSE)),"",((VLOOKUP($E$7,'L-2024'!$A:$T,7,FALSE))))</f>
        <v/>
      </c>
      <c r="F16" s="257" t="str">
        <f>IF(ISERROR(VLOOKUP($E$7,'L-2024'!$A:$T,8,FALSE)),"",((VLOOKUP($E$7,'L-2024'!$A:$T,8,FALSE))))</f>
        <v/>
      </c>
      <c r="G16" s="257" t="str">
        <f>IF(ISERROR(VLOOKUP($E$7,'L-2024'!$A:$T,9,FALSE)),"",((VLOOKUP($E$7,'L-2024'!$A:$T,9,FALSE))))</f>
        <v/>
      </c>
      <c r="H16" s="257" t="str">
        <f>IF(ISERROR(VLOOKUP($E$7,'L-2024'!$A:$T,10,FALSE)),"",((VLOOKUP($E$7,'L-2024'!$A:$T,10,FALSE))))</f>
        <v/>
      </c>
      <c r="I16" s="257" t="str">
        <f>IF(ISERROR(VLOOKUP($E$7,'L-2024'!$A:$T,11,FALSE)),"",((VLOOKUP($E$7,'L-2024'!$A:$T,11,FALSE))))</f>
        <v/>
      </c>
      <c r="J16" s="257" t="str">
        <f>IF(ISERROR(VLOOKUP($E$7,'L-2024'!$A:$T,12,FALSE)),"",((VLOOKUP($E$7,'L-2024'!$A:$T,12,FALSE))))</f>
        <v/>
      </c>
      <c r="K16" s="257" t="str">
        <f>IF(ISERROR(VLOOKUP($E$7,'L-2024'!$A:$T,13,FALSE)),"",((VLOOKUP($E$7,'L-2024'!$A:$T,13,FALSE))))</f>
        <v/>
      </c>
      <c r="L16" s="257" t="str">
        <f>IF(ISERROR(VLOOKUP($E$7,'L-2024'!$A:$T,14,FALSE)),"",((VLOOKUP($E$7,'L-2024'!$A:$T,14,FALSE))))</f>
        <v/>
      </c>
      <c r="M16" s="257" t="str">
        <f>IF(ISERROR(VLOOKUP($E$7,'L-2024'!$A:$T,15,FALSE)),"",((VLOOKUP($E$7,'L-2024'!$A:$T,15,FALSE))))</f>
        <v/>
      </c>
      <c r="N16" s="257" t="str">
        <f>IF(ISERROR(VLOOKUP($E$7,'L-2024'!$A:$T,16,FALSE)),"",((VLOOKUP($E$7,'L-2024'!$A:$T,16,FALSE))))</f>
        <v/>
      </c>
      <c r="O16" s="258" t="str">
        <f>IF(ISERROR(VLOOKUP($E$7,'L-2024'!$A:$T,17,FALSE)),"",((VLOOKUP($E$7,'L-2024'!$A:$T,17,FALSE))))</f>
        <v/>
      </c>
    </row>
    <row r="17" spans="2:15" s="6" customFormat="1" ht="15.75" customHeight="1" x14ac:dyDescent="0.25">
      <c r="B17" s="314">
        <v>2023</v>
      </c>
      <c r="C17" s="255" t="str">
        <f>IF(ISERROR(VLOOKUP($E$7,'L-2023'!$A:$S,2,FALSE)),"N'A PAS LANCÉ",((VLOOKUP($E$7,'L-2023'!$A:$S,2,FALSE))))</f>
        <v>N'A PAS LANCÉ</v>
      </c>
      <c r="D17" s="255" t="str">
        <f>IF(ISERROR(VLOOKUP($E$7,'L-2023'!$A:$S,3,FALSE)),"",((VLOOKUP($E$7,'L-2023'!$A:$S,3,FALSE))))</f>
        <v/>
      </c>
      <c r="E17" s="219" t="str">
        <f>IF(ISERROR(VLOOKUP($E$7,'L-2023'!$A:$T,7,FALSE)),"",((VLOOKUP($E$7,'L-2023'!$A:$T,7,FALSE))))</f>
        <v/>
      </c>
      <c r="F17" s="219" t="str">
        <f>IF(ISERROR(VLOOKUP($E$7,'L-2023'!$A:$T,8,FALSE)),"",((VLOOKUP($E$7,'L-2023'!$A:$T,8,FALSE))))</f>
        <v/>
      </c>
      <c r="G17" s="219" t="str">
        <f>IF(ISERROR(VLOOKUP($E$7,'L-2023'!$A:$T,9,FALSE)),"",((VLOOKUP($E$7,'L-2023'!$A:$T,9,FALSE))))</f>
        <v/>
      </c>
      <c r="H17" s="219" t="str">
        <f>IF(ISERROR(VLOOKUP($E$7,'L-2023'!$A:$T,10,FALSE)),"",((VLOOKUP($E$7,'L-2023'!$A:$T,10,FALSE))))</f>
        <v/>
      </c>
      <c r="I17" s="219" t="str">
        <f>IF(ISERROR(VLOOKUP($E$7,'L-2023'!$A:$T,11,FALSE)),"",((VLOOKUP($E$7,'L-2023'!$A:$T,11,FALSE))))</f>
        <v/>
      </c>
      <c r="J17" s="219" t="str">
        <f>IF(ISERROR(VLOOKUP($E$7,'L-2023'!$A:$T,12,FALSE)),"",((VLOOKUP($E$7,'L-2023'!$A:$T,12,FALSE))))</f>
        <v/>
      </c>
      <c r="K17" s="219" t="str">
        <f>IF(ISERROR(VLOOKUP($E$7,'L-2023'!$A:$T,13,FALSE)),"",((VLOOKUP($E$7,'L-2023'!$A:$T,13,FALSE))))</f>
        <v/>
      </c>
      <c r="L17" s="219" t="str">
        <f>IF(ISERROR(VLOOKUP($E$7,'L-2023'!$A:$T,14,FALSE)),"",((VLOOKUP($E$7,'L-2023'!$A:$T,14,FALSE))))</f>
        <v/>
      </c>
      <c r="M17" s="219" t="str">
        <f>IF(ISERROR(VLOOKUP($E$7,'L-2023'!$A:$T,15,FALSE)),"",((VLOOKUP($E$7,'L-2023'!$A:$T,15,FALSE))))</f>
        <v/>
      </c>
      <c r="N17" s="219" t="str">
        <f>IF(ISERROR(VLOOKUP($E$7,'L-2023'!$A:$T,16,FALSE)),"",((VLOOKUP($E$7,'L-2023'!$A:$T,16,FALSE))))</f>
        <v/>
      </c>
      <c r="O17" s="220" t="str">
        <f>IF(ISERROR(VLOOKUP($E$7,'L-2023'!$A:$T,17,FALSE)),"",((VLOOKUP($E$7,'L-2023'!$A:$T,17,FALSE))))</f>
        <v/>
      </c>
    </row>
    <row r="18" spans="2:15" s="6" customFormat="1" ht="17.25" customHeight="1" x14ac:dyDescent="0.25">
      <c r="B18" s="313">
        <v>2022</v>
      </c>
      <c r="C18" s="188" t="str">
        <f>IF(ISERROR(VLOOKUP($E$7,'L-2022'!$A:$S,2,FALSE)),"N'A PAS LANCÉ",((VLOOKUP($E$7,'L-2022'!$A:$S,2,FALSE))))</f>
        <v>N'A PAS LANCÉ</v>
      </c>
      <c r="D18" s="188" t="str">
        <f>IF(ISERROR(VLOOKUP($E$7,'L-2022'!$A:$S,3,FALSE)),"",((VLOOKUP($E$7,'L-2022'!$A:$S,3,FALSE))))</f>
        <v/>
      </c>
      <c r="E18" s="191" t="str">
        <f>IF(ISERROR(VLOOKUP($E$7,'L-2022'!$A:$T,7,FALSE)),"",((VLOOKUP($E$7,'L-2022'!$A:$T,7,FALSE))))</f>
        <v/>
      </c>
      <c r="F18" s="191" t="str">
        <f>IF(ISERROR(VLOOKUP($E$7,'L-2022'!$A:$T,8,FALSE)),"",((VLOOKUP($E$7,'L-2022'!$A:$T,8,FALSE))))</f>
        <v/>
      </c>
      <c r="G18" s="191" t="str">
        <f>IF(ISERROR(VLOOKUP($E$7,'L-2022'!$A:$T,9,FALSE)),"",((VLOOKUP($E$7,'L-2022'!$A:$T,9,FALSE))))</f>
        <v/>
      </c>
      <c r="H18" s="191" t="str">
        <f>IF(ISERROR(VLOOKUP($E$7,'L-2022'!$A:$T,10,FALSE)),"",((VLOOKUP($E$7,'L-2022'!$A:$T,10,FALSE))))</f>
        <v/>
      </c>
      <c r="I18" s="191" t="str">
        <f>IF(ISERROR(VLOOKUP($E$7,'L-2022'!$A:$T,11,FALSE)),"",((VLOOKUP($E$7,'L-2022'!$A:$T,11,FALSE))))</f>
        <v/>
      </c>
      <c r="J18" s="191" t="str">
        <f>IF(ISERROR(VLOOKUP($E$7,'L-2022'!$A:$T,12,FALSE)),"",((VLOOKUP($E$7,'L-2022'!$A:$T,12,FALSE))))</f>
        <v/>
      </c>
      <c r="K18" s="191" t="str">
        <f>IF(ISERROR(VLOOKUP($E$7,'L-2022'!$A:$T,13,FALSE)),"",((VLOOKUP($E$7,'L-2022'!$A:$T,13,FALSE))))</f>
        <v/>
      </c>
      <c r="L18" s="191" t="str">
        <f>IF(ISERROR(VLOOKUP($E$7,'L-2022'!$A:$T,14,FALSE)),"",((VLOOKUP($E$7,'L-2022'!$A:$T,14,FALSE))))</f>
        <v/>
      </c>
      <c r="M18" s="191" t="str">
        <f>IF(ISERROR(VLOOKUP($E$7,'L-2022'!$A:$T,15,FALSE)),"",((VLOOKUP($E$7,'L-2022'!$A:$T,15,FALSE))))</f>
        <v/>
      </c>
      <c r="N18" s="191" t="str">
        <f>IF(ISERROR(VLOOKUP($E$7,'L-2022'!$A:$T,16,FALSE)),"",((VLOOKUP($E$7,'L-2022'!$A:$T,16,FALSE))))</f>
        <v/>
      </c>
      <c r="O18" s="192" t="str">
        <f>IF(ISERROR(VLOOKUP($E$7,'L-2022'!$A:$T,17,FALSE)),"",((VLOOKUP($E$7,'L-2022'!$A:$T,17,FALSE))))</f>
        <v/>
      </c>
    </row>
    <row r="19" spans="2:15" s="6" customFormat="1" ht="17.25" customHeight="1" x14ac:dyDescent="0.25">
      <c r="B19" s="314">
        <v>2021</v>
      </c>
      <c r="C19" s="36" t="str">
        <f>IF(ISERROR(VLOOKUP($E$7,'L-2021'!$A:$S,2,FALSE)),"N'A PAS LANCÉ",((VLOOKUP($E$7,'L-2021'!$A:$S,2,FALSE))))</f>
        <v>N'A PAS LANCÉ</v>
      </c>
      <c r="D19" s="36" t="str">
        <f>IF(ISERROR(VLOOKUP($E$7,'L-2021'!$A:$S,3,FALSE)),"",((VLOOKUP($E$7,'L-2021'!$A:$S,3,FALSE))))</f>
        <v/>
      </c>
      <c r="E19" s="219" t="str">
        <f>IF(ISERROR(VLOOKUP($E$7,'L-2021'!$A:$T,7,FALSE)),"",((VLOOKUP($E$7,'L-2021'!$A:$T,7,FALSE))))</f>
        <v/>
      </c>
      <c r="F19" s="219" t="str">
        <f>IF(ISERROR(VLOOKUP($E$7,'L-2021'!$A:$T,8,FALSE)),"",((VLOOKUP($E$7,'L-2021'!$A:$T,8,FALSE))))</f>
        <v/>
      </c>
      <c r="G19" s="219" t="str">
        <f>IF(ISERROR(VLOOKUP($E$7,'L-2021'!$A:$T,9,FALSE)),"",((VLOOKUP($E$7,'L-2021'!$A:$T,9,FALSE))))</f>
        <v/>
      </c>
      <c r="H19" s="219" t="str">
        <f>IF(ISERROR(VLOOKUP($E$7,'L-2021'!$A:$T,10,FALSE)),"",((VLOOKUP($E$7,'L-2021'!$A:$T,10,FALSE))))</f>
        <v/>
      </c>
      <c r="I19" s="219" t="str">
        <f>IF(ISERROR(VLOOKUP($E$7,'L-2021'!$A:$T,11,FALSE)),"",((VLOOKUP($E$7,'L-2021'!$A:$T,11,FALSE))))</f>
        <v/>
      </c>
      <c r="J19" s="219" t="str">
        <f>IF(ISERROR(VLOOKUP($E$7,'L-2021'!$A:$T,12,FALSE)),"",((VLOOKUP($E$7,'L-2021'!$A:$T,12,FALSE))))</f>
        <v/>
      </c>
      <c r="K19" s="219" t="str">
        <f>IF(ISERROR(VLOOKUP($E$7,'L-2021'!$A:$T,13,FALSE)),"",((VLOOKUP($E$7,'L-2021'!$A:$T,13,FALSE))))</f>
        <v/>
      </c>
      <c r="L19" s="219" t="str">
        <f>IF(ISERROR(VLOOKUP($E$7,'L-2021'!$A:$T,14,FALSE)),"",((VLOOKUP($E$7,'L-2021'!$A:$T,14,FALSE))))</f>
        <v/>
      </c>
      <c r="M19" s="219" t="str">
        <f>IF(ISERROR(VLOOKUP($E$7,'L-2021'!$A:$T,15,FALSE)),"",((VLOOKUP($E$7,'L-2021'!$A:$T,15,FALSE))))</f>
        <v/>
      </c>
      <c r="N19" s="219" t="str">
        <f>IF(ISERROR(VLOOKUP($E$7,'L-2021'!$A:$T,16,FALSE)),"",((VLOOKUP($E$7,'L-2021'!$A:$T,16,FALSE))))</f>
        <v/>
      </c>
      <c r="O19" s="220" t="str">
        <f>IF(ISERROR(VLOOKUP($E$7,'L-2021'!$A:$T,17,FALSE)),"",((VLOOKUP($E$7,'L-2021'!$A:$T,17,FALSE))))</f>
        <v/>
      </c>
    </row>
    <row r="20" spans="2:15" s="6" customFormat="1" ht="16.5" customHeight="1" x14ac:dyDescent="0.25">
      <c r="B20" s="313">
        <v>2020</v>
      </c>
      <c r="C20" s="188" t="str">
        <f>IF(ISERROR(VLOOKUP($E$7,'L-2020'!$A:$S,2,FALSE)),"N'A PAS LANCÉ",((VLOOKUP($E$7,'L-2020'!$A:$S,2,FALSE))))</f>
        <v>N'A PAS LANCÉ</v>
      </c>
      <c r="D20" s="188" t="str">
        <f>IF(ISERROR(VLOOKUP($E$7,'L-2020'!$A:$S,3,FALSE)),"",((VLOOKUP($E$7,'L-2020'!$A:$S,3,FALSE))))</f>
        <v/>
      </c>
      <c r="E20" s="191" t="str">
        <f>IF(ISERROR(VLOOKUP($E$7,'L-2020'!$A:$T,7,FALSE)),"",((VLOOKUP($E$7,'L-2020'!$A:$T,7,FALSE))))</f>
        <v/>
      </c>
      <c r="F20" s="191" t="str">
        <f>IF(ISERROR(VLOOKUP($E$7,'L-2020'!$A:$T,8,FALSE)),"",((VLOOKUP($E$7,'L-2020'!$A:$T,8,FALSE))))</f>
        <v/>
      </c>
      <c r="G20" s="191" t="str">
        <f>IF(ISERROR(VLOOKUP($E$7,'L-2020'!$A:$T,9,FALSE)),"",((VLOOKUP($E$7,'L-2020'!$A:$T,9,FALSE))))</f>
        <v/>
      </c>
      <c r="H20" s="191" t="str">
        <f>IF(ISERROR(VLOOKUP($E$7,'L-2020'!$A:$T,10,FALSE)),"",((VLOOKUP($E$7,'L-2020'!$A:$T,10,FALSE))))</f>
        <v/>
      </c>
      <c r="I20" s="191" t="str">
        <f>IF(ISERROR(VLOOKUP($E$7,'L-2020'!$A:$T,11,FALSE)),"",((VLOOKUP($E$7,'L-2020'!$A:$T,11,FALSE))))</f>
        <v/>
      </c>
      <c r="J20" s="191" t="str">
        <f>IF(ISERROR(VLOOKUP($E$7,'L-2020'!$A:$T,12,FALSE)),"",((VLOOKUP($E$7,'L-2020'!$A:$T,12,FALSE))))</f>
        <v/>
      </c>
      <c r="K20" s="191" t="str">
        <f>IF(ISERROR(VLOOKUP($E$7,'L-2020'!$A:$T,13,FALSE)),"",((VLOOKUP($E$7,'L-2020'!$A:$T,13,FALSE))))</f>
        <v/>
      </c>
      <c r="L20" s="191" t="str">
        <f>IF(ISERROR(VLOOKUP($E$7,'L-2020'!$A:$T,14,FALSE)),"",((VLOOKUP($E$7,'L-2020'!$A:$T,14,FALSE))))</f>
        <v/>
      </c>
      <c r="M20" s="191" t="str">
        <f>IF(ISERROR(VLOOKUP($E$7,'L-2020'!$A:$T,15,FALSE)),"",((VLOOKUP($E$7,'L-2020'!$A:$T,15,FALSE))))</f>
        <v/>
      </c>
      <c r="N20" s="191" t="str">
        <f>IF(ISERROR(VLOOKUP($E$7,'L-2020'!$A:$T,16,FALSE)),"",((VLOOKUP($E$7,'L-2020'!$A:$T,16,FALSE))))</f>
        <v/>
      </c>
      <c r="O20" s="192" t="str">
        <f>IF(ISERROR(VLOOKUP($E$7,'L-2020'!$A:$T,17,FALSE)),"",((VLOOKUP($E$7,'L-2020'!$A:$T,17,FALSE))))</f>
        <v/>
      </c>
    </row>
    <row r="21" spans="2:15" s="6" customFormat="1" ht="16.5" customHeight="1" x14ac:dyDescent="0.25">
      <c r="B21" s="194">
        <v>2019</v>
      </c>
      <c r="C21" s="259" t="str">
        <f>IF(ISERROR(VLOOKUP($E$7,'L-2019'!$A:$S,2,FALSE)),"N'A PAS LANCÉ",((VLOOKUP($E$7,'L-2019'!$A:$S,2,FALSE))))</f>
        <v>N'A PAS LANCÉ</v>
      </c>
      <c r="D21" s="259" t="str">
        <f>IF(ISERROR(VLOOKUP($E$7,'L-2019'!$A:$S,3,FALSE)),"",((VLOOKUP($E$7,'L-2019'!$A:$S,3,FALSE))))</f>
        <v/>
      </c>
      <c r="E21" s="260" t="str">
        <f>IF(ISERROR(VLOOKUP($E$7,'L-2019'!$A:$T,7,FALSE)),"",((VLOOKUP($E$7,'L-2019'!$A:$T,7,FALSE))))</f>
        <v/>
      </c>
      <c r="F21" s="260" t="str">
        <f>IF(ISERROR(VLOOKUP($E$7,'L-2019'!$A:$T,8,FALSE)),"",((VLOOKUP($E$7,'L-2019'!$A:$T,8,FALSE))))</f>
        <v/>
      </c>
      <c r="G21" s="260" t="str">
        <f>IF(ISERROR(VLOOKUP($E$7,'L-2019'!$A:$T,9,FALSE)),"",((VLOOKUP($E$7,'L-2019'!$A:$T,9,FALSE))))</f>
        <v/>
      </c>
      <c r="H21" s="260" t="str">
        <f>IF(ISERROR(VLOOKUP($E$7,'L-2019'!$A:$T,10,FALSE)),"",((VLOOKUP($E$7,'L-2019'!$A:$T,10,FALSE))))</f>
        <v/>
      </c>
      <c r="I21" s="260" t="str">
        <f>IF(ISERROR(VLOOKUP($E$7,'L-2019'!$A:$T,11,FALSE)),"",((VLOOKUP($E$7,'L-2019'!$A:$T,11,FALSE))))</f>
        <v/>
      </c>
      <c r="J21" s="260" t="str">
        <f>IF(ISERROR(VLOOKUP($E$7,'L-2019'!$A:$T,12,FALSE)),"",((VLOOKUP($E$7,'L-2019'!$A:$T,12,FALSE))))</f>
        <v/>
      </c>
      <c r="K21" s="260" t="str">
        <f>IF(ISERROR(VLOOKUP($E$7,'L-2019'!$A:$T,13,FALSE)),"",((VLOOKUP($E$7,'L-2019'!$A:$T,13,FALSE))))</f>
        <v/>
      </c>
      <c r="L21" s="260" t="str">
        <f>IF(ISERROR(VLOOKUP($E$7,'L-2019'!$A:$T,14,FALSE)),"",((VLOOKUP($E$7,'L-2019'!$A:$T,14,FALSE))))</f>
        <v/>
      </c>
      <c r="M21" s="260" t="str">
        <f>IF(ISERROR(VLOOKUP($E$7,'L-2019'!$A:$T,15,FALSE)),"",((VLOOKUP($E$7,'L-2019'!$A:$T,15,FALSE))))</f>
        <v/>
      </c>
      <c r="N21" s="260" t="str">
        <f>IF(ISERROR(VLOOKUP($E$7,'L-2019'!$A:$T,16,FALSE)),"",((VLOOKUP($E$7,'L-2019'!$A:$T,16,FALSE))))</f>
        <v/>
      </c>
      <c r="O21" s="261" t="str">
        <f>IF(ISERROR(VLOOKUP($E$7,'L-2019'!$A:$T,17,FALSE)),"",((VLOOKUP($E$7,'L-2019'!$A:$T,17,FALSE))))</f>
        <v/>
      </c>
    </row>
    <row r="22" spans="2:15" s="6" customFormat="1" ht="16.5" customHeight="1" x14ac:dyDescent="0.25">
      <c r="B22" s="221">
        <v>2018</v>
      </c>
      <c r="C22" s="256" t="str">
        <f>IF(ISERROR(VLOOKUP($E$7,'L-2018'!$A:$S,2,FALSE)),"N'A PAS LANCÉ",((VLOOKUP($E$7,'L-2018'!$A:$S,2,FALSE))))</f>
        <v>N'A PAS LANCÉ</v>
      </c>
      <c r="D22" s="90" t="str">
        <f>IF(ISERROR(VLOOKUP($E$7,'L-2018'!$A:$S,3,FALSE)),"",((VLOOKUP($E$7,'L-2018'!$A:$S,3,FALSE))))</f>
        <v/>
      </c>
      <c r="E22" s="90" t="str">
        <f>IF(ISERROR(VLOOKUP($E$7,'L-2018'!$A:$T,7,FALSE)),"",((VLOOKUP($E$7,'L-2018'!$A:$T,7,FALSE))))</f>
        <v/>
      </c>
      <c r="F22" s="90" t="str">
        <f>IF(ISERROR(VLOOKUP($E$7,'L-2018'!$A:$T,8,FALSE)),"",((VLOOKUP($E$7,'L-2018'!$A:$T,8,FALSE))))</f>
        <v/>
      </c>
      <c r="G22" s="90" t="str">
        <f>IF(ISERROR(VLOOKUP($E$7,'L-2018'!$A:$T,9,FALSE)),"",((VLOOKUP($E$7,'L-2018'!$A:$T,9,FALSE))))</f>
        <v/>
      </c>
      <c r="H22" s="90" t="str">
        <f>IF(ISERROR(VLOOKUP($E$7,'L-2018'!$A:$T,10,FALSE)),"",((VLOOKUP($E$7,'L-2018'!$A:$T,10,FALSE))))</f>
        <v/>
      </c>
      <c r="I22" s="90" t="str">
        <f>IF(ISERROR(VLOOKUP($E$7,'L-2018'!$A:$T,11,FALSE)),"",((VLOOKUP($E$7,'L-2018'!$A:$T,11,FALSE))))</f>
        <v/>
      </c>
      <c r="J22" s="90" t="str">
        <f>IF(ISERROR(VLOOKUP($E$7,'L-2018'!$A:$T,12,FALSE)),"",((VLOOKUP($E$7,'L-2018'!$A:$T,12,FALSE))))</f>
        <v/>
      </c>
      <c r="K22" s="90" t="str">
        <f>IF(ISERROR(VLOOKUP($E$7,'L-2018'!$A:$T,13,FALSE)),"",((VLOOKUP($E$7,'L-2018'!$A:$T,13,FALSE))))</f>
        <v/>
      </c>
      <c r="L22" s="90" t="str">
        <f>IF(ISERROR(VLOOKUP($E$7,'L-2018'!$A:$T,14,FALSE)),"",((VLOOKUP($E$7,'L-2018'!$A:$T,14,FALSE))))</f>
        <v/>
      </c>
      <c r="M22" s="90" t="str">
        <f>IF(ISERROR(VLOOKUP($E$7,'L-2018'!$A:$T,15,FALSE)),"",((VLOOKUP($E$7,'L-2018'!$A:$T,15,FALSE))))</f>
        <v/>
      </c>
      <c r="N22" s="90" t="str">
        <f>IF(ISERROR(VLOOKUP($E$7,'L-2018'!$A:$T,16,FALSE)),"",((VLOOKUP($E$7,'L-2018'!$A:$T,16,FALSE))))</f>
        <v/>
      </c>
      <c r="O22" s="92" t="str">
        <f>IF(ISERROR(VLOOKUP($E$7,'L-2018'!$A:$T,17,FALSE)),"",((VLOOKUP($E$7,'L-2018'!$A:$T,17,FALSE))))</f>
        <v/>
      </c>
    </row>
    <row r="23" spans="2:15" s="6" customFormat="1" ht="16.5" customHeight="1" x14ac:dyDescent="0.25">
      <c r="B23" s="194">
        <v>2017</v>
      </c>
      <c r="C23" s="259" t="str">
        <f>IF(ISERROR(VLOOKUP($E$7,'L-2017'!$A:$S,2,FALSE)),"N'A PAS LANCÉ",((VLOOKUP($E$7,'L-2017'!$A:$S,2,FALSE))))</f>
        <v>N'A PAS LANCÉ</v>
      </c>
      <c r="D23" s="259" t="str">
        <f>IF(ISERROR(VLOOKUP($E$7,'L-2017'!$A:$S,3,FALSE)),"",((VLOOKUP($E$7,'L-2017'!$A:$S,3,FALSE))))</f>
        <v/>
      </c>
      <c r="E23" s="260" t="str">
        <f>IF(ISERROR(VLOOKUP($E$7,'L-2017'!$A:$T,7,FALSE)),"",((VLOOKUP($E$7,'L-2017'!$A:$T,7,FALSE))))</f>
        <v/>
      </c>
      <c r="F23" s="260" t="str">
        <f>IF(ISERROR(VLOOKUP($E$7,'L-2017'!$A:$T,8,FALSE)),"",((VLOOKUP($E$7,'L-2017'!$A:$T,8,FALSE))))</f>
        <v/>
      </c>
      <c r="G23" s="260" t="str">
        <f>IF(ISERROR(VLOOKUP($E$7,'L-2017'!$A:$T,9,FALSE)),"",((VLOOKUP($E$7,'L-2017'!$A:$T,9,FALSE))))</f>
        <v/>
      </c>
      <c r="H23" s="260" t="str">
        <f>IF(ISERROR(VLOOKUP($E$7,'L-2017'!$A:$T,10,FALSE)),"",((VLOOKUP($E$7,'L-2017'!$A:$T,10,FALSE))))</f>
        <v/>
      </c>
      <c r="I23" s="260" t="str">
        <f>IF(ISERROR(VLOOKUP($E$7,'L-2017'!$A:$T,11,FALSE)),"",((VLOOKUP($E$7,'L-2017'!$A:$T,11,FALSE))))</f>
        <v/>
      </c>
      <c r="J23" s="260" t="str">
        <f>IF(ISERROR(VLOOKUP($E$7,'L-2017'!$A:$T,12,FALSE)),"",((VLOOKUP($E$7,'L-2017'!$A:$T,12,FALSE))))</f>
        <v/>
      </c>
      <c r="K23" s="260" t="str">
        <f>IF(ISERROR(VLOOKUP($E$7,'L-2017'!$A:$T,13,FALSE)),"",((VLOOKUP($E$7,'L-2017'!$A:$T,13,FALSE))))</f>
        <v/>
      </c>
      <c r="L23" s="260" t="str">
        <f>IF(ISERROR(VLOOKUP($E$7,'L-2017'!$A:$T,14,FALSE)),"",((VLOOKUP($E$7,'L-2017'!$A:$T,14,FALSE))))</f>
        <v/>
      </c>
      <c r="M23" s="260" t="str">
        <f>IF(ISERROR(VLOOKUP($E$7,'L-2017'!$A:$T,15,FALSE)),"",((VLOOKUP($E$7,'L-2017'!$A:$T,15,FALSE))))</f>
        <v/>
      </c>
      <c r="N23" s="260" t="str">
        <f>IF(ISERROR(VLOOKUP($E$7,'L-2017'!$A:$T,16,FALSE)),"",((VLOOKUP($E$7,'L-2017'!$A:$T,16,FALSE))))</f>
        <v/>
      </c>
      <c r="O23" s="261" t="str">
        <f>IF(ISERROR(VLOOKUP($E$7,'L-2017'!$A:$T,17,FALSE)),"",((VLOOKUP($E$7,'L-2017'!$A:$T,17,FALSE))))</f>
        <v/>
      </c>
    </row>
    <row r="24" spans="2:15" s="6" customFormat="1" ht="16.5" customHeight="1" x14ac:dyDescent="0.25">
      <c r="B24" s="313">
        <v>2016</v>
      </c>
      <c r="C24" s="256" t="str">
        <f>IF(ISERROR(VLOOKUP($E$7,'L-2016'!$A:$S,2,FALSE)),"N'A PAS LANCÉ",((VLOOKUP($E$7,'L-2016'!$A:$S,2,FALSE))))</f>
        <v>N'A PAS LANCÉ</v>
      </c>
      <c r="D24" s="90" t="str">
        <f>IF(ISERROR(VLOOKUP($E$7,'L-2016'!$A:$S,3,FALSE)),"",((VLOOKUP($E$7,'L-2016'!$A:$S,3,FALSE))))</f>
        <v/>
      </c>
      <c r="E24" s="90" t="str">
        <f>IF(ISERROR(VLOOKUP($E$7,'L-2016'!$A:$T,7,FALSE)),"",((VLOOKUP($E$7,'L-2016'!$A:$T,7,FALSE))))</f>
        <v/>
      </c>
      <c r="F24" s="90" t="str">
        <f>IF(ISERROR(VLOOKUP($E$7,'L-2016'!$A:$T,8,FALSE)),"",((VLOOKUP($E$7,'L-2016'!$A:$T,8,FALSE))))</f>
        <v/>
      </c>
      <c r="G24" s="90" t="str">
        <f>IF(ISERROR(VLOOKUP($E$7,'L-2016'!$A:$T,9,FALSE)),"",((VLOOKUP($E$7,'L-2016'!$A:$T,9,FALSE))))</f>
        <v/>
      </c>
      <c r="H24" s="90" t="str">
        <f>IF(ISERROR(VLOOKUP($E$7,'L-2016'!$A:$T,10,FALSE)),"",((VLOOKUP($E$7,'L-2016'!$A:$T,10,FALSE))))</f>
        <v/>
      </c>
      <c r="I24" s="90" t="str">
        <f>IF(ISERROR(VLOOKUP($E$7,'L-2016'!$A:$T,11,FALSE)),"",((VLOOKUP($E$7,'L-2016'!$A:$T,11,FALSE))))</f>
        <v/>
      </c>
      <c r="J24" s="90" t="str">
        <f>IF(ISERROR(VLOOKUP($E$7,'L-2016'!$A:$T,12,FALSE)),"",((VLOOKUP($E$7,'L-2016'!$A:$T,12,FALSE))))</f>
        <v/>
      </c>
      <c r="K24" s="90" t="str">
        <f>IF(ISERROR(VLOOKUP($E$7,'L-2016'!$A:$T,13,FALSE)),"",((VLOOKUP($E$7,'L-2016'!$A:$T,13,FALSE))))</f>
        <v/>
      </c>
      <c r="L24" s="90" t="str">
        <f>IF(ISERROR(VLOOKUP($E$7,'L-2016'!$A:$T,14,FALSE)),"",((VLOOKUP($E$7,'L-2016'!$A:$T,14,FALSE))))</f>
        <v/>
      </c>
      <c r="M24" s="90" t="str">
        <f>IF(ISERROR(VLOOKUP($E$7,'L-2016'!$A:$T,15,FALSE)),"",((VLOOKUP($E$7,'L-2016'!$A:$T,15,FALSE))))</f>
        <v/>
      </c>
      <c r="N24" s="90" t="str">
        <f>IF(ISERROR(VLOOKUP($E$7,'L-2016'!$A:$T,16,FALSE)),"",((VLOOKUP($E$7,'L-2016'!$A:$T,16,FALSE))))</f>
        <v/>
      </c>
      <c r="O24" s="92" t="str">
        <f>IF(ISERROR(VLOOKUP($E$7,'L-2016'!$A:$T,17,FALSE)),"",((VLOOKUP($E$7,'L-2016'!$A:$T,17,FALSE))))</f>
        <v/>
      </c>
    </row>
    <row r="25" spans="2:15" s="6" customFormat="1" ht="16.5" customHeight="1" x14ac:dyDescent="0.25">
      <c r="B25" s="314">
        <v>2015</v>
      </c>
      <c r="C25" s="259" t="str">
        <f>IF(ISERROR(VLOOKUP($E$7,'L-2015'!$A:$S,2,FALSE)),"N'A PAS LANCÉ",((VLOOKUP($E$7,'L-2015'!$A:$S,2,FALSE))))</f>
        <v>N'A PAS LANCÉ</v>
      </c>
      <c r="D25" s="259" t="str">
        <f>IF(ISERROR(VLOOKUP($E$7,'L-2015'!$A:$S,3,FALSE)),"",((VLOOKUP($E$7,'L-2015'!$A:$S,3,FALSE))))</f>
        <v/>
      </c>
      <c r="E25" s="260" t="str">
        <f>IF(ISERROR(VLOOKUP($E$7,'L-2015'!$A:$T,7,FALSE)),"",((VLOOKUP($E$7,'L-2015'!$A:$T,7,FALSE))))</f>
        <v/>
      </c>
      <c r="F25" s="260" t="str">
        <f>IF(ISERROR(VLOOKUP($E$7,'L-2015'!$A:$T,8,FALSE)),"",((VLOOKUP($E$7,'L-2015'!$A:$T,8,FALSE))))</f>
        <v/>
      </c>
      <c r="G25" s="260" t="str">
        <f>IF(ISERROR(VLOOKUP($E$7,'L-2015'!$A:$T,9,FALSE)),"",((VLOOKUP($E$7,'L-2015'!$A:$T,9,FALSE))))</f>
        <v/>
      </c>
      <c r="H25" s="260" t="str">
        <f>IF(ISERROR(VLOOKUP($E$7,'L-2015'!$A:$T,10,FALSE)),"",((VLOOKUP($E$7,'L-2015'!$A:$T,10,FALSE))))</f>
        <v/>
      </c>
      <c r="I25" s="260" t="str">
        <f>IF(ISERROR(VLOOKUP($E$7,'L-2015'!$A:$T,11,FALSE)),"",((VLOOKUP($E$7,'L-2015'!$A:$T,11,FALSE))))</f>
        <v/>
      </c>
      <c r="J25" s="260" t="str">
        <f>IF(ISERROR(VLOOKUP($E$7,'L-2015'!$A:$T,12,FALSE)),"",((VLOOKUP($E$7,'L-2015'!$A:$T,12,FALSE))))</f>
        <v/>
      </c>
      <c r="K25" s="260" t="str">
        <f>IF(ISERROR(VLOOKUP($E$7,'L-2015'!$A:$T,13,FALSE)),"",((VLOOKUP($E$7,'L-2015'!$A:$T,13,FALSE))))</f>
        <v/>
      </c>
      <c r="L25" s="260" t="str">
        <f>IF(ISERROR(VLOOKUP($E$7,'L-2015'!$A:$T,14,FALSE)),"",((VLOOKUP($E$7,'L-2015'!$A:$T,14,FALSE))))</f>
        <v/>
      </c>
      <c r="M25" s="260" t="str">
        <f>IF(ISERROR(VLOOKUP($E$7,'L-2015'!$A:$T,15,FALSE)),"",((VLOOKUP($E$7,'L-2015'!$A:$T,15,FALSE))))</f>
        <v/>
      </c>
      <c r="N25" s="260" t="str">
        <f>IF(ISERROR(VLOOKUP($E$7,'L-2015'!$A:$T,16,FALSE)),"",((VLOOKUP($E$7,'L-2015'!$A:$T,16,FALSE))))</f>
        <v/>
      </c>
      <c r="O25" s="261" t="str">
        <f>IF(ISERROR(VLOOKUP($E$7,'L-2015'!$A:$T,17,FALSE)),"",((VLOOKUP($E$7,'L-2015'!$A:$T,17,FALSE))))</f>
        <v/>
      </c>
    </row>
    <row r="26" spans="2:15" s="6" customFormat="1" ht="16.5" customHeight="1" x14ac:dyDescent="0.25">
      <c r="B26" s="313">
        <v>2014</v>
      </c>
      <c r="C26" s="256" t="str">
        <f>IF(ISERROR(VLOOKUP($E$7,'L-2014'!$A:$S,2,FALSE)),"N'A PAS LANCÉ",((VLOOKUP($E$7,'L-2014'!$A:$S,2,FALSE))))</f>
        <v>N'A PAS LANCÉ</v>
      </c>
      <c r="D26" s="256" t="str">
        <f>IF(ISERROR(VLOOKUP($E$7,'L-2014'!$A:$S,3,FALSE)),"",((VLOOKUP($E$7,'L-2014'!$A:$S,3,FALSE))))</f>
        <v/>
      </c>
      <c r="E26" s="257" t="str">
        <f>IF(ISERROR(VLOOKUP($E$7,'L-2014'!$A:$T,7,FALSE)),"",((VLOOKUP($E$7,'L-2014'!$A:$T,7,FALSE))))</f>
        <v/>
      </c>
      <c r="F26" s="257" t="str">
        <f>IF(ISERROR(VLOOKUP($E$7,'L-2014'!$A:$T,8,FALSE)),"",((VLOOKUP($E$7,'L-2014'!$A:$T,8,FALSE))))</f>
        <v/>
      </c>
      <c r="G26" s="257" t="str">
        <f>IF(ISERROR(VLOOKUP($E$7,'L-2014'!$A:$T,9,FALSE)),"",((VLOOKUP($E$7,'L-2014'!$A:$T,9,FALSE))))</f>
        <v/>
      </c>
      <c r="H26" s="257" t="str">
        <f>IF(ISERROR(VLOOKUP($E$7,'L-2014'!$A:$T,10,FALSE)),"",((VLOOKUP($E$7,'L-2014'!$A:$T,10,FALSE))))</f>
        <v/>
      </c>
      <c r="I26" s="257" t="str">
        <f>IF(ISERROR(VLOOKUP($E$7,'L-2014'!$A:$T,11,FALSE)),"",((VLOOKUP($E$7,'L-2014'!$A:$T,11,FALSE))))</f>
        <v/>
      </c>
      <c r="J26" s="257" t="str">
        <f>IF(ISERROR(VLOOKUP($E$7,'L-2014'!$A:$T,12,FALSE)),"",((VLOOKUP($E$7,'L-2014'!$A:$T,12,FALSE))))</f>
        <v/>
      </c>
      <c r="K26" s="257" t="str">
        <f>IF(ISERROR(VLOOKUP($E$7,'L-2014'!$A:$T,13,FALSE)),"",((VLOOKUP($E$7,'L-2014'!$A:$T,13,FALSE))))</f>
        <v/>
      </c>
      <c r="L26" s="257" t="str">
        <f>IF(ISERROR(VLOOKUP($E$7,'L-2014'!$A:$T,14,FALSE)),"",((VLOOKUP($E$7,'L-2014'!$A:$T,14,FALSE))))</f>
        <v/>
      </c>
      <c r="M26" s="257" t="str">
        <f>IF(ISERROR(VLOOKUP($E$7,'L-2014'!$A:$T,15,FALSE)),"",((VLOOKUP($E$7,'L-2014'!$A:$T,15,FALSE))))</f>
        <v/>
      </c>
      <c r="N26" s="257" t="str">
        <f>IF(ISERROR(VLOOKUP($E$7,'L-2014'!$A:$T,16,FALSE)),"",((VLOOKUP($E$7,'L-2014'!$A:$T,16,FALSE))))</f>
        <v/>
      </c>
      <c r="O26" s="258" t="str">
        <f>IF(ISERROR(VLOOKUP($E$7,'L-2014'!$A:$T,17,FALSE)),"",((VLOOKUP($E$7,'L-2014'!$A:$T,17,FALSE))))</f>
        <v/>
      </c>
    </row>
    <row r="27" spans="2:15" s="6" customFormat="1" ht="16.5" customHeight="1" x14ac:dyDescent="0.25">
      <c r="B27" s="314">
        <v>2013</v>
      </c>
      <c r="C27" s="255" t="str">
        <f>IF(ISERROR(VLOOKUP($E$7,'L-2013'!$A:$S,2,FALSE)),"N'A PAS LANCÉ",((VLOOKUP($E$7,'L-2013'!$A:$S,2,FALSE))))</f>
        <v>N'A PAS LANCÉ</v>
      </c>
      <c r="D27" s="255" t="str">
        <f>IF(ISERROR(VLOOKUP($E$7,'L-2013'!$A:$S,3,FALSE)),"",((VLOOKUP($E$7,'L-2013'!$A:$S,3,FALSE))))</f>
        <v/>
      </c>
      <c r="E27" s="219" t="str">
        <f>IF(ISERROR(VLOOKUP($E$7,'L-2013'!$A:$T,7,FALSE)),"",((VLOOKUP($E$7,'L-2013'!$A:$T,7,FALSE))))</f>
        <v/>
      </c>
      <c r="F27" s="219" t="str">
        <f>IF(ISERROR(VLOOKUP($E$7,'L-2013'!$A:$T,8,FALSE)),"",((VLOOKUP($E$7,'L-2013'!$A:$T,8,FALSE))))</f>
        <v/>
      </c>
      <c r="G27" s="219" t="str">
        <f>IF(ISERROR(VLOOKUP($E$7,'L-2013'!$A:$T,9,FALSE)),"",((VLOOKUP($E$7,'L-2013'!$A:$T,9,FALSE))))</f>
        <v/>
      </c>
      <c r="H27" s="219" t="str">
        <f>IF(ISERROR(VLOOKUP($E$7,'L-2013'!$A:$T,10,FALSE)),"",((VLOOKUP($E$7,'L-2013'!$A:$T,10,FALSE))))</f>
        <v/>
      </c>
      <c r="I27" s="219" t="str">
        <f>IF(ISERROR(VLOOKUP($E$7,'L-2013'!$A:$T,11,FALSE)),"",((VLOOKUP($E$7,'L-2013'!$A:$T,11,FALSE))))</f>
        <v/>
      </c>
      <c r="J27" s="219" t="str">
        <f>IF(ISERROR(VLOOKUP($E$7,'L-2013'!$A:$T,12,FALSE)),"",((VLOOKUP($E$7,'L-2013'!$A:$T,12,FALSE))))</f>
        <v/>
      </c>
      <c r="K27" s="219" t="str">
        <f>IF(ISERROR(VLOOKUP($E$7,'L-2013'!$A:$T,13,FALSE)),"",((VLOOKUP($E$7,'L-2013'!$A:$T,13,FALSE))))</f>
        <v/>
      </c>
      <c r="L27" s="219" t="str">
        <f>IF(ISERROR(VLOOKUP($E$7,'L-2013'!$A:$T,14,FALSE)),"",((VLOOKUP($E$7,'L-2013'!$A:$T,14,FALSE))))</f>
        <v/>
      </c>
      <c r="M27" s="219" t="str">
        <f>IF(ISERROR(VLOOKUP($E$7,'L-2013'!$A:$T,15,FALSE)),"",((VLOOKUP($E$7,'L-2013'!$A:$T,15,FALSE))))</f>
        <v/>
      </c>
      <c r="N27" s="219" t="str">
        <f>IF(ISERROR(VLOOKUP($E$7,'L-2013'!$A:$T,16,FALSE)),"",((VLOOKUP($E$7,'L-2013'!$A:$T,16,FALSE))))</f>
        <v/>
      </c>
      <c r="O27" s="220" t="str">
        <f>IF(ISERROR(VLOOKUP($E$7,'L-2013'!$A:$T,17,FALSE)),"",((VLOOKUP($E$7,'L-2013'!$A:$T,17,FALSE))))</f>
        <v/>
      </c>
    </row>
    <row r="28" spans="2:15" s="6" customFormat="1" ht="13" customHeight="1" x14ac:dyDescent="0.25">
      <c r="B28" s="313">
        <v>2012</v>
      </c>
      <c r="C28" s="188" t="str">
        <f>IF(ISERROR(VLOOKUP($E$7,'L-2012'!$A:$S,2,FALSE)),"N'A PAS LANCÉ",((VLOOKUP($E$7,'L-2012'!$A:$S,2,FALSE))))</f>
        <v>N'A PAS LANCÉ</v>
      </c>
      <c r="D28" s="188" t="str">
        <f>IF(ISERROR(VLOOKUP($E$7,'L-2012'!$A:$S,3,FALSE)),"",((VLOOKUP($E$7,'L-2012'!$A:$S,3,FALSE))))</f>
        <v/>
      </c>
      <c r="E28" s="191" t="str">
        <f>IF(ISERROR(VLOOKUP($E$7,'L-2012'!$A:$T,7,FALSE)),"",((VLOOKUP($E$7,'L-2012'!$A:$T,7,FALSE))))</f>
        <v/>
      </c>
      <c r="F28" s="191" t="str">
        <f>IF(ISERROR(VLOOKUP($E$7,'L-2012'!$A:$T,8,FALSE)),"",((VLOOKUP($E$7,'L-2012'!$A:$T,8,FALSE))))</f>
        <v/>
      </c>
      <c r="G28" s="191" t="str">
        <f>IF(ISERROR(VLOOKUP($E$7,'L-2012'!$A:$T,9,FALSE)),"",((VLOOKUP($E$7,'L-2012'!$A:$T,9,FALSE))))</f>
        <v/>
      </c>
      <c r="H28" s="191" t="str">
        <f>IF(ISERROR(VLOOKUP($E$7,'L-2012'!$A:$T,10,FALSE)),"",((VLOOKUP($E$7,'L-2012'!$A:$T,10,FALSE))))</f>
        <v/>
      </c>
      <c r="I28" s="191" t="str">
        <f>IF(ISERROR(VLOOKUP($E$7,'L-2012'!$A:$T,11,FALSE)),"",((VLOOKUP($E$7,'L-2012'!$A:$T,11,FALSE))))</f>
        <v/>
      </c>
      <c r="J28" s="191" t="str">
        <f>IF(ISERROR(VLOOKUP($E$7,'L-2012'!$A:$T,12,FALSE)),"",((VLOOKUP($E$7,'L-2012'!$A:$T,12,FALSE))))</f>
        <v/>
      </c>
      <c r="K28" s="191" t="str">
        <f>IF(ISERROR(VLOOKUP($E$7,'L-2012'!$A:$T,13,FALSE)),"",((VLOOKUP($E$7,'L-2012'!$A:$T,13,FALSE))))</f>
        <v/>
      </c>
      <c r="L28" s="191" t="str">
        <f>IF(ISERROR(VLOOKUP($E$7,'L-2012'!$A:$T,14,FALSE)),"",((VLOOKUP($E$7,'L-2012'!$A:$T,14,FALSE))))</f>
        <v/>
      </c>
      <c r="M28" s="191" t="str">
        <f>IF(ISERROR(VLOOKUP($E$7,'L-2012'!$A:$T,15,FALSE)),"",((VLOOKUP($E$7,'L-2012'!$A:$T,15,FALSE))))</f>
        <v/>
      </c>
      <c r="N28" s="191" t="str">
        <f>IF(ISERROR(VLOOKUP($E$7,'L-2012'!$A:$T,16,FALSE)),"",((VLOOKUP($E$7,'L-2012'!$A:$T,16,FALSE))))</f>
        <v/>
      </c>
      <c r="O28" s="192" t="str">
        <f>IF(ISERROR(VLOOKUP($E$7,'L-2012'!$A:$T,17,FALSE)),"",((VLOOKUP($E$7,'L-2012'!$A:$T,17,FALSE))))</f>
        <v/>
      </c>
    </row>
    <row r="29" spans="2:15" s="6" customFormat="1" ht="13" customHeight="1" x14ac:dyDescent="0.25">
      <c r="B29" s="314">
        <v>2011</v>
      </c>
      <c r="C29" s="36" t="str">
        <f>IF(ISERROR(VLOOKUP($E$7,'L-2011'!$A:$S,2,FALSE)),"N'A PAS LANCÉ",((VLOOKUP($E$7,'L-2011'!$A:$S,2,FALSE))))</f>
        <v>N'A PAS LANCÉ</v>
      </c>
      <c r="D29" s="36" t="str">
        <f>IF(ISERROR(VLOOKUP($E$7,'L-2011'!$A:$S,3,FALSE)),"",((VLOOKUP($E$7,'L-2011'!$A:$S,3,FALSE))))</f>
        <v/>
      </c>
      <c r="E29" s="219" t="str">
        <f>IF(ISERROR(VLOOKUP($E$7,'L-2011'!$A:$T,7,FALSE)),"",((VLOOKUP($E$7,'L-2011'!$A:$T,7,FALSE))))</f>
        <v/>
      </c>
      <c r="F29" s="219" t="str">
        <f>IF(ISERROR(VLOOKUP($E$7,'L-2011'!$A:$T,8,FALSE)),"",((VLOOKUP($E$7,'L-2011'!$A:$T,8,FALSE))))</f>
        <v/>
      </c>
      <c r="G29" s="219" t="str">
        <f>IF(ISERROR(VLOOKUP($E$7,'L-2011'!$A:$T,9,FALSE)),"",((VLOOKUP($E$7,'L-2011'!$A:$T,9,FALSE))))</f>
        <v/>
      </c>
      <c r="H29" s="219" t="str">
        <f>IF(ISERROR(VLOOKUP($E$7,'L-2011'!$A:$T,10,FALSE)),"",((VLOOKUP($E$7,'L-2011'!$A:$T,10,FALSE))))</f>
        <v/>
      </c>
      <c r="I29" s="219" t="str">
        <f>IF(ISERROR(VLOOKUP($E$7,'L-2011'!$A:$T,11,FALSE)),"",((VLOOKUP($E$7,'L-2011'!$A:$T,11,FALSE))))</f>
        <v/>
      </c>
      <c r="J29" s="219" t="str">
        <f>IF(ISERROR(VLOOKUP($E$7,'L-2011'!$A:$T,12,FALSE)),"",((VLOOKUP($E$7,'L-2011'!$A:$T,12,FALSE))))</f>
        <v/>
      </c>
      <c r="K29" s="219" t="str">
        <f>IF(ISERROR(VLOOKUP($E$7,'L-2011'!$A:$T,13,FALSE)),"",((VLOOKUP($E$7,'L-2011'!$A:$T,13,FALSE))))</f>
        <v/>
      </c>
      <c r="L29" s="219" t="str">
        <f>IF(ISERROR(VLOOKUP($E$7,'L-2011'!$A:$T,14,FALSE)),"",((VLOOKUP($E$7,'L-2011'!$A:$T,14,FALSE))))</f>
        <v/>
      </c>
      <c r="M29" s="219" t="str">
        <f>IF(ISERROR(VLOOKUP($E$7,'L-2011'!$A:$T,15,FALSE)),"",((VLOOKUP($E$7,'L-2011'!$A:$T,15,FALSE))))</f>
        <v/>
      </c>
      <c r="N29" s="219" t="str">
        <f>IF(ISERROR(VLOOKUP($E$7,'L-2011'!$A:$T,16,FALSE)),"",((VLOOKUP($E$7,'L-2011'!$A:$T,16,FALSE))))</f>
        <v/>
      </c>
      <c r="O29" s="220" t="str">
        <f>IF(ISERROR(VLOOKUP($E$7,'L-2011'!$A:$T,17,FALSE)),"",((VLOOKUP($E$7,'L-2011'!$A:$T,17,FALSE))))</f>
        <v/>
      </c>
    </row>
    <row r="30" spans="2:15" s="6" customFormat="1" ht="13" customHeight="1" x14ac:dyDescent="0.25">
      <c r="B30" s="313">
        <v>2010</v>
      </c>
      <c r="C30" s="188" t="str">
        <f>IF(ISERROR(VLOOKUP($E$7,'L-2010'!$A:$S,2,FALSE)),"N'A PAS LANCÉ",((VLOOKUP($E$7,'L-2010'!$A:$S,2,FALSE))))</f>
        <v>N'A PAS LANCÉ</v>
      </c>
      <c r="D30" s="188" t="str">
        <f>IF(ISERROR(VLOOKUP($E$7,'L-2010'!$A:$S,3,FALSE)),"",((VLOOKUP($E$7,'L-2010'!$A:$S,3,FALSE))))</f>
        <v/>
      </c>
      <c r="E30" s="191" t="str">
        <f>IF(ISERROR(VLOOKUP($E$7,'L-2010'!$A:$T,7,FALSE)),"",((VLOOKUP($E$7,'L-2010'!$A:$T,7,FALSE))))</f>
        <v/>
      </c>
      <c r="F30" s="191" t="str">
        <f>IF(ISERROR(VLOOKUP($E$7,'L-2010'!$A:$T,8,FALSE)),"",((VLOOKUP($E$7,'L-2010'!$A:$T,8,FALSE))))</f>
        <v/>
      </c>
      <c r="G30" s="191" t="str">
        <f>IF(ISERROR(VLOOKUP($E$7,'L-2010'!$A:$T,9,FALSE)),"",((VLOOKUP($E$7,'L-2010'!$A:$T,9,FALSE))))</f>
        <v/>
      </c>
      <c r="H30" s="191" t="str">
        <f>IF(ISERROR(VLOOKUP($E$7,'L-2010'!$A:$T,10,FALSE)),"",((VLOOKUP($E$7,'L-2010'!$A:$T,10,FALSE))))</f>
        <v/>
      </c>
      <c r="I30" s="191" t="str">
        <f>IF(ISERROR(VLOOKUP($E$7,'L-2010'!$A:$T,11,FALSE)),"",((VLOOKUP($E$7,'L-2010'!$A:$T,11,FALSE))))</f>
        <v/>
      </c>
      <c r="J30" s="191" t="str">
        <f>IF(ISERROR(VLOOKUP($E$7,'L-2010'!$A:$T,12,FALSE)),"",((VLOOKUP($E$7,'L-2010'!$A:$T,12,FALSE))))</f>
        <v/>
      </c>
      <c r="K30" s="191" t="str">
        <f>IF(ISERROR(VLOOKUP($E$7,'L-2010'!$A:$T,13,FALSE)),"",((VLOOKUP($E$7,'L-2010'!$A:$T,13,FALSE))))</f>
        <v/>
      </c>
      <c r="L30" s="191" t="str">
        <f>IF(ISERROR(VLOOKUP($E$7,'L-2010'!$A:$T,14,FALSE)),"",((VLOOKUP($E$7,'L-2010'!$A:$T,14,FALSE))))</f>
        <v/>
      </c>
      <c r="M30" s="191" t="str">
        <f>IF(ISERROR(VLOOKUP($E$7,'L-2010'!$A:$T,15,FALSE)),"",((VLOOKUP($E$7,'L-2010'!$A:$T,15,FALSE))))</f>
        <v/>
      </c>
      <c r="N30" s="191" t="str">
        <f>IF(ISERROR(VLOOKUP($E$7,'L-2010'!$A:$T,16,FALSE)),"",((VLOOKUP($E$7,'L-2010'!$A:$T,16,FALSE))))</f>
        <v/>
      </c>
      <c r="O30" s="192" t="str">
        <f>IF(ISERROR(VLOOKUP($E$7,'L-2010'!$A:$T,17,FALSE)),"",((VLOOKUP($E$7,'L-2010'!$A:$T,17,FALSE))))</f>
        <v/>
      </c>
    </row>
    <row r="31" spans="2:15" s="6" customFormat="1" ht="13" customHeight="1" x14ac:dyDescent="0.25">
      <c r="B31" s="314">
        <v>2009</v>
      </c>
      <c r="C31" s="36" t="str">
        <f>IF(ISERROR(VLOOKUP($E$7,'L-2009'!$A:$S,2,FALSE)),"N'A PAS LANCÉ",((VLOOKUP($E$7,'L-2009'!$A:$S,2,FALSE))))</f>
        <v>N'A PAS LANCÉ</v>
      </c>
      <c r="D31" s="36" t="str">
        <f>IF(ISERROR(VLOOKUP($E$7,'L-2009'!$A:$S,3,FALSE)),"",((VLOOKUP($E$7,'L-2009'!$A:$S,3,FALSE))))</f>
        <v/>
      </c>
      <c r="E31" s="219" t="str">
        <f>IF(ISERROR(VLOOKUP($E$7,'L-2009'!$A:$T,7,FALSE)),"",((VLOOKUP($E$7,'L-2009'!$A:$T,7,FALSE))))</f>
        <v/>
      </c>
      <c r="F31" s="219" t="str">
        <f>IF(ISERROR(VLOOKUP($E$7,'L-2009'!$A:$T,8,FALSE)),"",((VLOOKUP($E$7,'L-2009'!$A:$T,8,FALSE))))</f>
        <v/>
      </c>
      <c r="G31" s="219" t="str">
        <f>IF(ISERROR(VLOOKUP($E$7,'L-2009'!$A:$T,9,FALSE)),"",((VLOOKUP($E$7,'L-2009'!$A:$T,9,FALSE))))</f>
        <v/>
      </c>
      <c r="H31" s="219" t="str">
        <f>IF(ISERROR(VLOOKUP($E$7,'L-2009'!$A:$T,10,FALSE)),"",((VLOOKUP($E$7,'L-2009'!$A:$T,10,FALSE))))</f>
        <v/>
      </c>
      <c r="I31" s="219" t="str">
        <f>IF(ISERROR(VLOOKUP($E$7,'L-2009'!$A:$T,11,FALSE)),"",((VLOOKUP($E$7,'L-2009'!$A:$T,11,FALSE))))</f>
        <v/>
      </c>
      <c r="J31" s="219" t="str">
        <f>IF(ISERROR(VLOOKUP($E$7,'L-2009'!$A:$T,12,FALSE)),"",((VLOOKUP($E$7,'L-2009'!$A:$T,12,FALSE))))</f>
        <v/>
      </c>
      <c r="K31" s="219" t="str">
        <f>IF(ISERROR(VLOOKUP($E$7,'L-2009'!$A:$T,13,FALSE)),"",((VLOOKUP($E$7,'L-2009'!$A:$T,13,FALSE))))</f>
        <v/>
      </c>
      <c r="L31" s="219" t="str">
        <f>IF(ISERROR(VLOOKUP($E$7,'L-2009'!$A:$T,14,FALSE)),"",((VLOOKUP($E$7,'L-2009'!$A:$T,14,FALSE))))</f>
        <v/>
      </c>
      <c r="M31" s="219" t="str">
        <f>IF(ISERROR(VLOOKUP($E$7,'L-2009'!$A:$T,15,FALSE)),"",((VLOOKUP($E$7,'L-2009'!$A:$T,15,FALSE))))</f>
        <v/>
      </c>
      <c r="N31" s="219" t="str">
        <f>IF(ISERROR(VLOOKUP($E$7,'L-2009'!$A:$T,16,FALSE)),"",((VLOOKUP($E$7,'L-2009'!$A:$T,16,FALSE))))</f>
        <v/>
      </c>
      <c r="O31" s="220" t="str">
        <f>IF(ISERROR(VLOOKUP($E$7,'L-2009'!$A:$T,17,FALSE)),"",((VLOOKUP($E$7,'L-2009'!$A:$T,17,FALSE))))</f>
        <v/>
      </c>
    </row>
    <row r="32" spans="2:15" s="6" customFormat="1" ht="13" customHeight="1" x14ac:dyDescent="0.25">
      <c r="B32" s="313">
        <v>2008</v>
      </c>
      <c r="C32" s="188" t="str">
        <f>IF(ISERROR(VLOOKUP($E$7,'L-2008'!$A:$T,2,FALSE)),"N'A PAS LANCÉ",((VLOOKUP($E$7,'L-2008'!$A:$T,2,FALSE))))</f>
        <v>N'A PAS LANCÉ</v>
      </c>
      <c r="D32" s="188" t="str">
        <f>IF(ISERROR(VLOOKUP($E$7,'L-2008'!$A:$T,3,FALSE)),"",((VLOOKUP($E$7,'L-2008'!$A:$T,3,FALSE))))</f>
        <v/>
      </c>
      <c r="E32" s="191" t="str">
        <f>IF(ISERROR(VLOOKUP($E$7,'L-2008'!$A:$U,7,FALSE)),"",((VLOOKUP($E$7,'L-2008'!$A:$U,7,FALSE))))</f>
        <v/>
      </c>
      <c r="F32" s="191" t="str">
        <f>IF(ISERROR(VLOOKUP($E$7,'L-2008'!$A:$U,8,FALSE)),"",((VLOOKUP($E$7,'L-2008'!$A:$U,8,FALSE))))</f>
        <v/>
      </c>
      <c r="G32" s="191" t="str">
        <f>IF(ISERROR(VLOOKUP($E$7,'L-2008'!$A:$U,9,FALSE)),"",((VLOOKUP($E$7,'L-2008'!$A:$U,9,FALSE))))</f>
        <v/>
      </c>
      <c r="H32" s="191" t="str">
        <f>IF(ISERROR(VLOOKUP($E$7,'L-2008'!$A:$U,10,FALSE)),"",((VLOOKUP($E$7,'L-2008'!$A:$U,10,FALSE))))</f>
        <v/>
      </c>
      <c r="I32" s="191" t="str">
        <f>IF(ISERROR(VLOOKUP($E$7,'L-2008'!$A:$U,11,FALSE)),"",((VLOOKUP($E$7,'L-2008'!$A:$U,11,FALSE))))</f>
        <v/>
      </c>
      <c r="J32" s="191" t="str">
        <f>IF(ISERROR(VLOOKUP($E$7,'L-2008'!$A:$U,12,FALSE)),"",((VLOOKUP($E$7,'L-2008'!$A:$U,12,FALSE))))</f>
        <v/>
      </c>
      <c r="K32" s="191" t="str">
        <f>IF(ISERROR(VLOOKUP($E$7,'L-2008'!$A:$U,13,FALSE)),"",((VLOOKUP($E$7,'L-2008'!$A:$U,13,FALSE))))</f>
        <v/>
      </c>
      <c r="L32" s="191" t="str">
        <f>IF(ISERROR(VLOOKUP($E$7,'L-2008'!$A:$U,14,FALSE)),"",((VLOOKUP($E$7,'L-2008'!$A:$U,14,FALSE))))</f>
        <v/>
      </c>
      <c r="M32" s="191" t="str">
        <f>IF(ISERROR(VLOOKUP($E$7,'L-2008'!$A:$U,15,FALSE)),"",((VLOOKUP($E$7,'L-2008'!$A:$U,15,FALSE))))</f>
        <v/>
      </c>
      <c r="N32" s="191" t="str">
        <f>IF(ISERROR(VLOOKUP($E$7,'L-2008'!$A:$U,16,FALSE)),"",((VLOOKUP($E$7,'L-2008'!$A:$U,16,FALSE))))</f>
        <v/>
      </c>
      <c r="O32" s="192" t="str">
        <f>IF(ISERROR(VLOOKUP($E$7,'L-2008'!$A:$U,17,FALSE)),"",((VLOOKUP($E$7,'L-2008'!$A:$U,17,FALSE))))</f>
        <v/>
      </c>
    </row>
    <row r="33" spans="2:20" s="6" customFormat="1" ht="13" customHeight="1" x14ac:dyDescent="0.25">
      <c r="B33" s="314">
        <v>2007</v>
      </c>
      <c r="C33" s="36" t="str">
        <f>IF(ISERROR(VLOOKUP($E$7,'L-2007'!$A:$S,2,FALSE)),"N'A PAS LANCÉ",((VLOOKUP($E$7,'L-2007'!$A:$S,2,FALSE))))</f>
        <v>N'A PAS LANCÉ</v>
      </c>
      <c r="D33" s="36" t="str">
        <f>IF(ISERROR(VLOOKUP($E$7,'L-2007'!$A:$S,3,FALSE)),"",((VLOOKUP($E$7,'L-2007'!$A:$S,3,FALSE))))</f>
        <v/>
      </c>
      <c r="E33" s="219" t="str">
        <f>IF(ISERROR(VLOOKUP($E$7,'L-2007'!$A:$T,7,FALSE)),"",((VLOOKUP($E$7,'L-2007'!$A:$T,7,FALSE))))</f>
        <v/>
      </c>
      <c r="F33" s="219" t="str">
        <f>IF(ISERROR(VLOOKUP($E$7,'L-2007'!$A:$T,8,FALSE)),"",((VLOOKUP($E$7,'L-2007'!$A:$T,8,FALSE))))</f>
        <v/>
      </c>
      <c r="G33" s="219" t="str">
        <f>IF(ISERROR(VLOOKUP($E$7,'L-2007'!$A:$T,9,FALSE)),"",((VLOOKUP($E$7,'L-2007'!$A:$T,9,FALSE))))</f>
        <v/>
      </c>
      <c r="H33" s="219" t="str">
        <f>IF(ISERROR(VLOOKUP($E$7,'L-2007'!$A:$T,10,FALSE)),"",((VLOOKUP($E$7,'L-2007'!$A:$T,10,FALSE))))</f>
        <v/>
      </c>
      <c r="I33" s="219" t="str">
        <f>IF(ISERROR(VLOOKUP($E$7,'L-2007'!$A:$T,11,FALSE)),"",((VLOOKUP($E$7,'L-2007'!$A:$T,11,FALSE))))</f>
        <v/>
      </c>
      <c r="J33" s="219" t="str">
        <f>IF(ISERROR(VLOOKUP($E$7,'L-2007'!$A:$T,12,FALSE)),"",((VLOOKUP($E$7,'L-2007'!$A:$T,12,FALSE))))</f>
        <v/>
      </c>
      <c r="K33" s="219" t="str">
        <f>IF(ISERROR(VLOOKUP($E$7,'L-2007'!$A:$T,13,FALSE)),"",((VLOOKUP($E$7,'L-2007'!$A:$T,13,FALSE))))</f>
        <v/>
      </c>
      <c r="L33" s="219" t="str">
        <f>IF(ISERROR(VLOOKUP($E$7,'L-2007'!$A:$T,14,FALSE)),"",((VLOOKUP($E$7,'L-2007'!$A:$T,14,FALSE))))</f>
        <v/>
      </c>
      <c r="M33" s="219" t="str">
        <f>IF(ISERROR(VLOOKUP($E$7,'L-2007'!$A:$T,15,FALSE)),"",((VLOOKUP($E$7,'L-2007'!$A:$T,15,FALSE))))</f>
        <v/>
      </c>
      <c r="N33" s="219" t="str">
        <f>IF(ISERROR(VLOOKUP($E$7,'L-2007'!$A:$T,16,FALSE)),"",((VLOOKUP($E$7,'L-2007'!$A:$T,16,FALSE))))</f>
        <v/>
      </c>
      <c r="O33" s="220" t="str">
        <f>IF(ISERROR(VLOOKUP($E$7,'L-2007'!$A:$T,17,FALSE)),"",((VLOOKUP($E$7,'L-2007'!$A:$T,17,FALSE))))</f>
        <v/>
      </c>
    </row>
    <row r="34" spans="2:20" s="6" customFormat="1" ht="13" customHeight="1" x14ac:dyDescent="0.25">
      <c r="B34" s="313">
        <v>2006</v>
      </c>
      <c r="C34" s="188" t="str">
        <f>IF(ISERROR(VLOOKUP($E$7,'L-2006'!$A:$R,2,FALSE)),"N'A PAS LANCÉ",((VLOOKUP($E$7,'L-2006'!$A:$R,2,FALSE))))</f>
        <v>N'A PAS LANCÉ</v>
      </c>
      <c r="D34" s="188" t="str">
        <f>IF(ISERROR(VLOOKUP($E$7,'L-2006'!$A:$R,3,FALSE)),"",((VLOOKUP($E$7,'L-2006'!$A:$R,3,FALSE))))</f>
        <v/>
      </c>
      <c r="E34" s="191" t="str">
        <f>IF(ISERROR(VLOOKUP($E$7,'L-2006'!$A:$S,7,FALSE)),"",((VLOOKUP($E$7,'L-2006'!$A:$S,7,FALSE))))</f>
        <v/>
      </c>
      <c r="F34" s="191" t="str">
        <f>IF(ISERROR(VLOOKUP($E$7,'L-2006'!$A:$S,8,FALSE)),"",((VLOOKUP($E$7,'L-2006'!$A:$S,8,FALSE))))</f>
        <v/>
      </c>
      <c r="G34" s="191" t="str">
        <f>IF(ISERROR(VLOOKUP($E$7,'L-2006'!$A:$S,9,FALSE)),"",((VLOOKUP($E$7,'L-2006'!$A:$S,9,FALSE))))</f>
        <v/>
      </c>
      <c r="H34" s="191" t="str">
        <f>IF(ISERROR(VLOOKUP($E$7,'L-2006'!$A:$S,10,FALSE)),"",((VLOOKUP($E$7,'L-2006'!$A:$S,10,FALSE))))</f>
        <v/>
      </c>
      <c r="I34" s="191" t="str">
        <f>IF(ISERROR(VLOOKUP($E$7,'L-2006'!$A:$S,11,FALSE)),"",((VLOOKUP($E$7,'L-2006'!$A:$S,11,FALSE))))</f>
        <v/>
      </c>
      <c r="J34" s="191" t="str">
        <f>IF(ISERROR(VLOOKUP($E$7,'L-2006'!$A:$S,12,FALSE)),"",((VLOOKUP($E$7,'L-2006'!$A:$S,12,FALSE))))</f>
        <v/>
      </c>
      <c r="K34" s="191" t="str">
        <f>IF(ISERROR(VLOOKUP($E$7,'L-2006'!$A:$S,13,FALSE)),"",((VLOOKUP($E$7,'L-2006'!$A:$S,13,FALSE))))</f>
        <v/>
      </c>
      <c r="L34" s="191" t="str">
        <f>IF(ISERROR(VLOOKUP($E$7,'L-2006'!$A:$S,14,FALSE)),"",((VLOOKUP($E$7,'L-2006'!$A:$S,14,FALSE))))</f>
        <v/>
      </c>
      <c r="M34" s="191" t="str">
        <f>IF(ISERROR(VLOOKUP($E$7,'L-2006'!$A:$S,15,FALSE)),"",((VLOOKUP($E$7,'L-2006'!$A:$S,15,FALSE))))</f>
        <v/>
      </c>
      <c r="N34" s="191" t="str">
        <f>IF(ISERROR(VLOOKUP($E$7,'L-2006'!$A:$S,16,FALSE)),"",((VLOOKUP($E$7,'L-2006'!$A:$S,16,FALSE))))</f>
        <v/>
      </c>
      <c r="O34" s="192" t="str">
        <f>IF(ISERROR(VLOOKUP($E$7,'L-2006'!$A:$S,17,FALSE)),"",((VLOOKUP($E$7,'L-2006'!$A:$S,17,FALSE))))</f>
        <v/>
      </c>
    </row>
    <row r="35" spans="2:20" s="6" customFormat="1" ht="13" customHeight="1" x14ac:dyDescent="0.25">
      <c r="B35" s="314">
        <v>2005</v>
      </c>
      <c r="C35" s="36" t="str">
        <f>IF(ISERROR(VLOOKUP($E$7,'L-2005'!$A:$P,2,FALSE)),"N'A PAS LANCÉ",((VLOOKUP($E$7,'L-2005'!$A:$P,2,FALSE))))</f>
        <v>N'A PAS LANCÉ</v>
      </c>
      <c r="D35" s="36" t="str">
        <f>IF(ISERROR(VLOOKUP($E$7,'L-2005'!$A:$P,3,FALSE)),"",((VLOOKUP($E$7,'L-2005'!$A:$P,3,FALSE))))</f>
        <v/>
      </c>
      <c r="E35" s="189" t="str">
        <f>IF(ISERROR(VLOOKUP($E$7,'L-2005'!$A:$Q,7,FALSE)),"",((VLOOKUP($E$7,'L-2005'!$A:$Q,7,FALSE))))</f>
        <v/>
      </c>
      <c r="F35" s="189" t="str">
        <f>IF(ISERROR(VLOOKUP($E$7,'L-2005'!$A:$Q,8,FALSE)),"",((VLOOKUP($E$7,'L-2005'!$A:$Q,8,FALSE))))</f>
        <v/>
      </c>
      <c r="G35" s="189" t="str">
        <f>IF(ISERROR(VLOOKUP($E$7,'L-2005'!$A:$Q,9,FALSE)),"",((VLOOKUP($E$7,'L-2005'!$A:$Q,9,FALSE))))</f>
        <v/>
      </c>
      <c r="H35" s="189" t="str">
        <f>IF(ISERROR(VLOOKUP($E$7,'L-2005'!$A:$Q,10,FALSE)),"",((VLOOKUP($E$7,'L-2005'!$A:$Q,10,FALSE))))</f>
        <v/>
      </c>
      <c r="I35" s="189" t="str">
        <f>IF(ISERROR(VLOOKUP($E$7,'L-2005'!$A:$Q,11,FALSE)),"",((VLOOKUP($E$7,'L-2005'!$A:$Q,11,FALSE))))</f>
        <v/>
      </c>
      <c r="J35" s="189" t="str">
        <f>IF(ISERROR(VLOOKUP($E$7,'L-2005'!$A:$Q,12,FALSE)),"",((VLOOKUP($E$7,'L-2005'!$A:$Q,12,FALSE))))</f>
        <v/>
      </c>
      <c r="K35" s="189" t="str">
        <f>IF(ISERROR(VLOOKUP($E$7,'L-2005'!$A:$Q,13,FALSE)),"",((VLOOKUP($E$7,'L-2005'!$A:$Q,13,FALSE))))</f>
        <v/>
      </c>
      <c r="L35" s="189" t="str">
        <f>IF(ISERROR(VLOOKUP($E$7,'L-2005'!$A:$Q,14,FALSE)),"",((VLOOKUP($E$7,'L-2005'!$A:$Q,14,FALSE))))</f>
        <v/>
      </c>
      <c r="M35" s="189" t="str">
        <f>IF(ISERROR(VLOOKUP($E$7,'L-2005'!$A:$Q,15,FALSE)),"",((VLOOKUP($E$7,'L-2005'!$A:$Q,15,FALSE))))</f>
        <v/>
      </c>
      <c r="N35" s="189" t="str">
        <f>IF(ISERROR(VLOOKUP($E$7,'L-2005'!$A:$Q,16,FALSE)),"",((VLOOKUP($E$7,'L-2005'!$A:$Q,16,FALSE))))</f>
        <v/>
      </c>
      <c r="O35" s="190" t="str">
        <f>IF(ISERROR(VLOOKUP($E$7,'L-2005'!$A:$Q,17,FALSE)),"",((VLOOKUP($E$7,'L-2005'!$A:$Q,17,FALSE))))</f>
        <v/>
      </c>
    </row>
    <row r="36" spans="2:20" ht="13" customHeight="1" x14ac:dyDescent="0.25">
      <c r="B36" s="313">
        <v>2004</v>
      </c>
      <c r="C36" s="188" t="str">
        <f>IF(ISERROR(VLOOKUP($E$7,'L-2004'!$A:$P,2,FALSE)),"N'A PAS LANCÉ",((VLOOKUP($E$7,'L-2004'!$A:$P,2,FALSE))))</f>
        <v>N'A PAS LANCÉ</v>
      </c>
      <c r="D36" s="188" t="str">
        <f>IF(ISERROR(VLOOKUP($E$7,'L-2004'!$A:$P,3,FALSE)),"",((VLOOKUP($E$7,'L-2004'!$A:$P,3,FALSE))))</f>
        <v/>
      </c>
      <c r="E36" s="33" t="str">
        <f>IF(ISERROR(VLOOKUP($E$7,'L-2004'!$A:$P,5,FALSE)),"",((VLOOKUP($E$7,'L-2004'!$A:$P,5,FALSE))))</f>
        <v/>
      </c>
      <c r="F36" s="33" t="str">
        <f>IF(ISERROR(VLOOKUP($E$7,'L-2004'!$A:$P,6,FALSE)),"",((VLOOKUP($E$7,'L-2004'!$A:$P,6,FALSE))))</f>
        <v/>
      </c>
      <c r="G36" s="33" t="str">
        <f>IF(ISERROR(VLOOKUP($E$7,'L-2004'!$A:$P,7,FALSE)),"",((VLOOKUP($E$7,'L-2004'!$A:$P,7,FALSE))))</f>
        <v/>
      </c>
      <c r="H36" s="33" t="str">
        <f>IF(ISERROR(VLOOKUP($E$7,'L-2004'!$A:$P,8,FALSE)),"",((VLOOKUP($E$7,'L-2004'!$A:$P,8,FALSE))))</f>
        <v/>
      </c>
      <c r="I36" s="33" t="str">
        <f>IF(ISERROR(VLOOKUP($E$7,'L-2004'!$A:$P,9,FALSE)),"",((VLOOKUP($E$7,'L-2004'!$A:$P,9,FALSE))))</f>
        <v/>
      </c>
      <c r="J36" s="33" t="str">
        <f>IF(ISERROR(VLOOKUP($E$7,'L-2004'!$A:$P,10,FALSE)),"",((VLOOKUP($E$7,'L-2004'!$A:$P,10,FALSE))))</f>
        <v/>
      </c>
      <c r="K36" s="33" t="str">
        <f>IF(ISERROR(VLOOKUP($E$7,'L-2004'!$A:$P,11,FALSE)),"",((VLOOKUP($E$7,'L-2004'!$A:$P,11,FALSE))))</f>
        <v/>
      </c>
      <c r="L36" s="33" t="str">
        <f>IF(ISERROR(VLOOKUP($E$7,'L-2004'!$A:$P,12,FALSE)),"",((VLOOKUP($E$7,'L-2004'!$A:$P,12,FALSE))))</f>
        <v/>
      </c>
      <c r="M36" s="33" t="str">
        <f>IF(ISERROR(VLOOKUP($E$7,'L-2004'!$A:$P,13,FALSE)),"",((VLOOKUP($E$7,'L-2004'!$A:$P,13,FALSE))))</f>
        <v/>
      </c>
      <c r="N36" s="33" t="str">
        <f>IF(ISERROR(VLOOKUP($E$7,'L-2004'!$A:$P,14,FALSE)),"",((VLOOKUP($E$7,'L-2004'!$A:$P,14,FALSE))))</f>
        <v/>
      </c>
      <c r="O36" s="34" t="str">
        <f>IF(ISERROR(VLOOKUP($E$7,'L-2004'!$A:$P,15,FALSE)),"",((VLOOKUP($E$7,'L-2004'!$A:$P,15,FALSE))))</f>
        <v/>
      </c>
    </row>
    <row r="37" spans="2:20" ht="13" customHeight="1" x14ac:dyDescent="0.25">
      <c r="B37" s="193">
        <v>2003</v>
      </c>
      <c r="C37" s="36" t="str">
        <f>IF(ISERROR(VLOOKUP($E$7,'L-2003'!$A:$P,2,FALSE)),"N'A PAS LANCÉ",((VLOOKUP($E$7,'L-2003'!$A:$P,2,FALSE))))</f>
        <v>N'A PAS LANCÉ</v>
      </c>
      <c r="D37" s="36" t="str">
        <f>IF(ISERROR(VLOOKUP($E$7,'L-2003'!$A:$P,3,FALSE)),"",((VLOOKUP($E$7,'L-2003'!$A:$P,3,FALSE))))</f>
        <v/>
      </c>
      <c r="E37" s="36" t="str">
        <f>IF(ISERROR(VLOOKUP($E$7,'L-2003'!$A:$P,5,FALSE)),"",((VLOOKUP($E$7,'L-2003'!$A:$P,5,FALSE))))</f>
        <v/>
      </c>
      <c r="F37" s="36" t="str">
        <f>IF(ISERROR(VLOOKUP($E$7,'L-2003'!$A:$P,6,FALSE)),"",((VLOOKUP($E$7,'L-2003'!$A:$P,6,FALSE))))</f>
        <v/>
      </c>
      <c r="G37" s="36" t="str">
        <f>IF(ISERROR(VLOOKUP($E$7,'L-2003'!$A:$P,7,FALSE)),"",((VLOOKUP($E$7,'L-2003'!$A:$P,7,FALSE))))</f>
        <v/>
      </c>
      <c r="H37" s="36" t="str">
        <f>IF(ISERROR(VLOOKUP($E$7,'L-2003'!$A:$P,8,FALSE)),"",((VLOOKUP($E$7,'L-2003'!$A:$P,8,FALSE))))</f>
        <v/>
      </c>
      <c r="I37" s="36" t="str">
        <f>IF(ISERROR(VLOOKUP($E$7,'L-2003'!$A:$P,9,FALSE)),"",((VLOOKUP($E$7,'L-2003'!$A:$P,9,FALSE))))</f>
        <v/>
      </c>
      <c r="J37" s="36" t="str">
        <f>IF(ISERROR(VLOOKUP($E$7,'L-2003'!$A:$P,10,FALSE)),"",((VLOOKUP($E$7,'L-2003'!$A:$P,10,FALSE))))</f>
        <v/>
      </c>
      <c r="K37" s="36" t="str">
        <f>IF(ISERROR(VLOOKUP($E$7,'L-2003'!$A:$P,11,FALSE)),"",((VLOOKUP($E$7,'L-2003'!$A:$P,11,FALSE))))</f>
        <v/>
      </c>
      <c r="L37" s="36" t="str">
        <f>IF(ISERROR(VLOOKUP($E$7,'L-2003'!$A:$P,12,FALSE)),"",((VLOOKUP($E$7,'L-2003'!$A:$P,12,FALSE))))</f>
        <v/>
      </c>
      <c r="M37" s="36" t="str">
        <f>IF(ISERROR(VLOOKUP($E$7,'L-2003'!$A:$P,13,FALSE)),"",((VLOOKUP($E$7,'L-2003'!$A:$P,13,FALSE))))</f>
        <v/>
      </c>
      <c r="N37" s="36" t="str">
        <f>IF(ISERROR(VLOOKUP($E$7,'L-2003'!$A:$P,14,FALSE)),"",((VLOOKUP($E$7,'L-2003'!$A:$P,14,FALSE))))</f>
        <v/>
      </c>
      <c r="O37" s="37" t="str">
        <f>IF(ISERROR(VLOOKUP($E$7,'L-2003'!$A:$P,15,FALSE)),"",((VLOOKUP($E$7,'L-2003'!$A:$P,15,FALSE))))</f>
        <v/>
      </c>
    </row>
    <row r="38" spans="2:20" ht="13" customHeight="1" x14ac:dyDescent="0.25">
      <c r="B38" s="38">
        <v>2002</v>
      </c>
      <c r="C38" s="188" t="str">
        <f>IF(ISERROR(VLOOKUP($E$7,'L-2002'!$A:$P,2,FALSE)),"N'A PAS LANCÉ",((VLOOKUP($E$7,'L-2002'!$A:$P,2,FALSE))))</f>
        <v>N'A PAS LANCÉ</v>
      </c>
      <c r="D38" s="188" t="str">
        <f>IF(ISERROR(VLOOKUP($E$7,'L-2002'!$A:$P,3,FALSE)),"",((VLOOKUP($E$7,'L-2002'!$A:$P,3,FALSE))))</f>
        <v/>
      </c>
      <c r="E38" s="39" t="str">
        <f>IF(ISERROR(VLOOKUP($E$7,'L-2002'!$A:$P,5,FALSE)),"",((VLOOKUP($E$7,'L-2002'!$A:$P,5,FALSE))))</f>
        <v/>
      </c>
      <c r="F38" s="39" t="str">
        <f>IF(ISERROR(VLOOKUP($E$7,'L-2002'!$A:$P,6,FALSE)),"",((VLOOKUP($E$7,'L-2002'!$A:$P,6,FALSE))))</f>
        <v/>
      </c>
      <c r="G38" s="39" t="str">
        <f>IF(ISERROR(VLOOKUP($E$7,'L-2002'!$A:$P,7,FALSE)),"",((VLOOKUP($E$7,'L-2002'!$A:$P,7,FALSE))))</f>
        <v/>
      </c>
      <c r="H38" s="39" t="str">
        <f>IF(ISERROR(VLOOKUP($E$7,'L-2002'!$A:$P,8,FALSE)),"",((VLOOKUP($E$7,'L-2002'!$A:$P,8,FALSE))))</f>
        <v/>
      </c>
      <c r="I38" s="39" t="str">
        <f>IF(ISERROR(VLOOKUP($E$7,'L-2002'!$A:$P,9,FALSE)),"",((VLOOKUP($E$7,'L-2002'!$A:$P,9,FALSE))))</f>
        <v/>
      </c>
      <c r="J38" s="39" t="str">
        <f>IF(ISERROR(VLOOKUP($E$7,'L-2002'!$A:$P,10,FALSE)),"",((VLOOKUP($E$7,'L-2002'!$A:$P,10,FALSE))))</f>
        <v/>
      </c>
      <c r="K38" s="39" t="str">
        <f>IF(ISERROR(VLOOKUP($E$7,'L-2002'!$A:$P,11,FALSE)),"",((VLOOKUP($E$7,'L-2002'!$A:$P,11,FALSE))))</f>
        <v/>
      </c>
      <c r="L38" s="39" t="str">
        <f>IF(ISERROR(VLOOKUP($E$7,'L-2002'!$A:$P,12,FALSE)),"",((VLOOKUP($E$7,'L-2002'!$A:$P,12,FALSE))))</f>
        <v/>
      </c>
      <c r="M38" s="39" t="str">
        <f>IF(ISERROR(VLOOKUP($E$7,'L-2002'!$A:$P,13,FALSE)),"",((VLOOKUP($E$7,'L-2002'!$A:$P,13,FALSE))))</f>
        <v/>
      </c>
      <c r="N38" s="39" t="str">
        <f>IF(ISERROR(VLOOKUP($E$7,'L-2002'!$A:$P,14,FALSE)),"",((VLOOKUP($E$7,'L-2002'!$A:$P,14,FALSE))))</f>
        <v/>
      </c>
      <c r="O38" s="40" t="str">
        <f>IF(ISERROR(VLOOKUP($E$7,'L-2002'!$A:$P,15,FALSE)),"",((VLOOKUP($E$7,'L-2002'!$A:$P,15,FALSE))))</f>
        <v/>
      </c>
    </row>
    <row r="39" spans="2:20" ht="13" customHeight="1" x14ac:dyDescent="0.25">
      <c r="B39" s="35">
        <v>2001</v>
      </c>
      <c r="C39" s="36" t="str">
        <f>IF(ISERROR(VLOOKUP($E$7,'L-2001'!$A:$P,2,FALSE)),"N'A PAS LANCÉ",((VLOOKUP($E$7,'L-2001'!$A:$P,2,FALSE))))</f>
        <v>N'A PAS LANCÉ</v>
      </c>
      <c r="D39" s="36" t="str">
        <f>IF(ISERROR(VLOOKUP($E$7,'L-2001'!$A:$P,3,FALSE)),"",((VLOOKUP($E$7,'L-2001'!$A:$P,3,FALSE))))</f>
        <v/>
      </c>
      <c r="E39" s="36" t="str">
        <f>IF(ISERROR(VLOOKUP($E$7,'L-2001'!$A:$P,5,FALSE)),"",((VLOOKUP($E$7,'L-2001'!$A:$P,5,FALSE))))</f>
        <v/>
      </c>
      <c r="F39" s="36" t="str">
        <f>IF(ISERROR(VLOOKUP($E$7,'L-2001'!$A:$P,6,FALSE)),"",((VLOOKUP($E$7,'L-2001'!$A:$P,6,FALSE))))</f>
        <v/>
      </c>
      <c r="G39" s="36" t="str">
        <f>IF(ISERROR(VLOOKUP($E$7,'L-2001'!$A:$P,7,FALSE)),"",((VLOOKUP($E$7,'L-2001'!$A:$P,7,FALSE))))</f>
        <v/>
      </c>
      <c r="H39" s="36" t="str">
        <f>IF(ISERROR(VLOOKUP($E$7,'L-2001'!$A:$P,8,FALSE)),"",((VLOOKUP($E$7,'L-2001'!$A:$P,8,FALSE))))</f>
        <v/>
      </c>
      <c r="I39" s="36" t="str">
        <f>IF(ISERROR(VLOOKUP($E$7,'L-2001'!$A:$P,9,FALSE)),"",((VLOOKUP($E$7,'L-2001'!$A:$P,9,FALSE))))</f>
        <v/>
      </c>
      <c r="J39" s="36" t="str">
        <f>IF(ISERROR(VLOOKUP($E$7,'L-2001'!$A:$P,10,FALSE)),"",((VLOOKUP($E$7,'L-2001'!$A:$P,10,FALSE))))</f>
        <v/>
      </c>
      <c r="K39" s="36" t="str">
        <f>IF(ISERROR(VLOOKUP($E$7,'L-2001'!$A:$P,11,FALSE)),"",((VLOOKUP($E$7,'L-2001'!$A:$P,11,FALSE))))</f>
        <v/>
      </c>
      <c r="L39" s="36" t="str">
        <f>IF(ISERROR(VLOOKUP($E$7,'L-2001'!$A:$P,12,FALSE)),"",((VLOOKUP($E$7,'L-2001'!$A:$P,12,FALSE))))</f>
        <v/>
      </c>
      <c r="M39" s="36" t="str">
        <f>IF(ISERROR(VLOOKUP($E$7,'L-2001'!$A:$P,13,FALSE)),"",((VLOOKUP($E$7,'L-2001'!$A:$P,13,FALSE))))</f>
        <v/>
      </c>
      <c r="N39" s="36" t="str">
        <f>IF(ISERROR(VLOOKUP($E$7,'L-2001'!$A:$P,14,FALSE)),"",((VLOOKUP($E$7,'L-2001'!$A:$P,14,FALSE))))</f>
        <v/>
      </c>
      <c r="O39" s="37" t="str">
        <f>IF(ISERROR(VLOOKUP($E$7,'L-2001'!$A:$P,15,FALSE)),"",((VLOOKUP($E$7,'L-2001'!$A:$P,15,FALSE))))</f>
        <v/>
      </c>
    </row>
    <row r="40" spans="2:20" ht="13" customHeight="1" x14ac:dyDescent="0.25">
      <c r="B40" s="38">
        <v>2000</v>
      </c>
      <c r="C40" s="188" t="str">
        <f>IF(ISERROR(VLOOKUP($E$7,'L-2000'!$A:$P,2,FALSE)),"N'A PAS LANCÉ",((VLOOKUP($E$7,'L-2000'!$A:$P,2,FALSE))))</f>
        <v>N'A PAS LANCÉ</v>
      </c>
      <c r="D40" s="188" t="str">
        <f>IF(ISERROR(VLOOKUP($E$7,'L-2000'!$A:$P,3,FALSE)),"",((VLOOKUP($E$7,'L-2000'!$A:$P,3,FALSE))))</f>
        <v/>
      </c>
      <c r="E40" s="39" t="str">
        <f>IF(ISERROR(VLOOKUP($E$7,'L-2000'!$A:$P,5,FALSE)),"",((VLOOKUP($E$7,'L-2000'!$A:$P,5,FALSE))))</f>
        <v/>
      </c>
      <c r="F40" s="39" t="str">
        <f>IF(ISERROR(VLOOKUP($E$7,'L-2000'!$A:$P,6,FALSE)),"",((VLOOKUP($E$7,'L-2000'!$A:$P,6,FALSE))))</f>
        <v/>
      </c>
      <c r="G40" s="39" t="str">
        <f>IF(ISERROR(VLOOKUP($E$7,'L-2000'!$A:$P,7,FALSE)),"",((VLOOKUP($E$7,'L-2000'!$A:$P,7,FALSE))))</f>
        <v/>
      </c>
      <c r="H40" s="39" t="str">
        <f>IF(ISERROR(VLOOKUP($E$7,'L-2000'!$A:$P,8,FALSE)),"",((VLOOKUP($E$7,'L-2000'!$A:$P,8,FALSE))))</f>
        <v/>
      </c>
      <c r="I40" s="39" t="str">
        <f>IF(ISERROR(VLOOKUP($E$7,'L-2000'!$A:$P,9,FALSE)),"",((VLOOKUP($E$7,'L-2000'!$A:$P,9,FALSE))))</f>
        <v/>
      </c>
      <c r="J40" s="39" t="str">
        <f>IF(ISERROR(VLOOKUP($E$7,'L-2000'!$A:$P,10,FALSE)),"",((VLOOKUP($E$7,'L-2000'!$A:$P,10,FALSE))))</f>
        <v/>
      </c>
      <c r="K40" s="39" t="str">
        <f>IF(ISERROR(VLOOKUP($E$7,'L-2000'!$A:$P,11,FALSE)),"",((VLOOKUP($E$7,'L-2000'!$A:$P,11,FALSE))))</f>
        <v/>
      </c>
      <c r="L40" s="39" t="str">
        <f>IF(ISERROR(VLOOKUP($E$7,'L-2000'!$A:$P,12,FALSE)),"",((VLOOKUP($E$7,'L-2000'!$A:$P,12,FALSE))))</f>
        <v/>
      </c>
      <c r="M40" s="39" t="str">
        <f>IF(ISERROR(VLOOKUP($E$7,'L-2000'!$A:$P,13,FALSE)),"",((VLOOKUP($E$7,'L-2000'!$A:$P,13,FALSE))))</f>
        <v/>
      </c>
      <c r="N40" s="39" t="str">
        <f>IF(ISERROR(VLOOKUP($E$7,'L-2000'!$A:$P,14,FALSE)),"",((VLOOKUP($E$7,'L-2000'!$A:$P,14,FALSE))))</f>
        <v/>
      </c>
      <c r="O40" s="40" t="str">
        <f>IF(ISERROR(VLOOKUP($E$7,'L-2000'!$A:$P,15,FALSE)),"",((VLOOKUP($E$7,'L-2000'!$A:$P,15,FALSE))))</f>
        <v/>
      </c>
    </row>
    <row r="41" spans="2:20" ht="13" customHeight="1" x14ac:dyDescent="0.25">
      <c r="B41" s="35">
        <v>1999</v>
      </c>
      <c r="C41" s="36" t="str">
        <f>IF(ISERROR(VLOOKUP($E$7,'L-1999'!$A:$P,2,FALSE)),"N'A PAS LANCÉ",((VLOOKUP($E$7,'L-1999'!$A:$P,2,FALSE))))</f>
        <v>N'A PAS LANCÉ</v>
      </c>
      <c r="D41" s="36" t="str">
        <f>IF(ISERROR(VLOOKUP($E$7,'L-1999'!$A:$P,3,FALSE)),"",((VLOOKUP($E$7,'L-1999'!$A:$P,3,FALSE))))</f>
        <v/>
      </c>
      <c r="E41" s="36" t="str">
        <f>IF(ISERROR(VLOOKUP($E$7,'L-1999'!$A:$P,5,FALSE)),"",((VLOOKUP($E$7,'L-1999'!$A:$P,5,FALSE))))</f>
        <v/>
      </c>
      <c r="F41" s="36" t="str">
        <f>IF(ISERROR(VLOOKUP($E$7,'L-1999'!$A:$P,6,FALSE)),"",((VLOOKUP($E$7,'L-1999'!$A:$P,6,FALSE))))</f>
        <v/>
      </c>
      <c r="G41" s="36" t="str">
        <f>IF(ISERROR(VLOOKUP($E$7,'L-1999'!$A:$P,7,FALSE)),"",((VLOOKUP($E$7,'L-1999'!$A:$P,7,FALSE))))</f>
        <v/>
      </c>
      <c r="H41" s="36" t="str">
        <f>IF(ISERROR(VLOOKUP($E$7,'L-1999'!$A:$P,8,FALSE)),"",((VLOOKUP($E$7,'L-1999'!$A:$P,8,FALSE))))</f>
        <v/>
      </c>
      <c r="I41" s="36" t="str">
        <f>IF(ISERROR(VLOOKUP($E$7,'L-1999'!$A:$P,9,FALSE)),"",((VLOOKUP($E$7,'L-1999'!$A:$P,9,FALSE))))</f>
        <v/>
      </c>
      <c r="J41" s="36" t="str">
        <f>IF(ISERROR(VLOOKUP($E$7,'L-1999'!$A:$P,10,FALSE)),"",((VLOOKUP($E$7,'L-1999'!$A:$P,10,FALSE))))</f>
        <v/>
      </c>
      <c r="K41" s="36" t="str">
        <f>IF(ISERROR(VLOOKUP($E$7,'L-1999'!$A:$P,11,FALSE)),"",((VLOOKUP($E$7,'L-1999'!$A:$P,11,FALSE))))</f>
        <v/>
      </c>
      <c r="L41" s="36" t="str">
        <f>IF(ISERROR(VLOOKUP($E$7,'L-1999'!$A:$P,12,FALSE)),"",((VLOOKUP($E$7,'L-1999'!$A:$P,12,FALSE))))</f>
        <v/>
      </c>
      <c r="M41" s="36" t="str">
        <f>IF(ISERROR(VLOOKUP($E$7,'L-1999'!$A:$P,13,FALSE)),"",((VLOOKUP($E$7,'L-1999'!$A:$P,13,FALSE))))</f>
        <v/>
      </c>
      <c r="N41" s="36" t="str">
        <f>IF(ISERROR(VLOOKUP($E$7,'L-1999'!$A:$P,14,FALSE)),"",((VLOOKUP($E$7,'L-1999'!$A:$P,14,FALSE))))</f>
        <v/>
      </c>
      <c r="O41" s="37" t="str">
        <f>IF(ISERROR(VLOOKUP($E$7,'L-1999'!$A:$P,15,FALSE)),"",((VLOOKUP($E$7,'L-1999'!$A:$P,15,FALSE))))</f>
        <v/>
      </c>
    </row>
    <row r="42" spans="2:20" ht="13" customHeight="1" x14ac:dyDescent="0.25">
      <c r="B42" s="38">
        <v>1998</v>
      </c>
      <c r="C42" s="39">
        <f>IF(ISERROR(VLOOKUP($E$7,'L-1998'!$A:$P,2,FALSE)),"N'A PAS LANCÉ",((VLOOKUP($E$7,'L-1998'!$A:$P,2,FALSE))))</f>
        <v>3</v>
      </c>
      <c r="D42" s="39" t="str">
        <f>IF(ISERROR(VLOOKUP($E$7,'L-1998'!$A:$P,3,FALSE)),"",((VLOOKUP($E$7,'L-1998'!$A:$P,3,FALSE))))</f>
        <v>A</v>
      </c>
      <c r="E42" s="39" t="str">
        <f>IF(ISERROR(VLOOKUP($E$7,'L-1998'!$A:$P,5,FALSE)),"",((VLOOKUP($E$7,'L-1998'!$A:$P,5,FALSE))))</f>
        <v>HA</v>
      </c>
      <c r="F42" s="39">
        <f>IF(ISERROR(VLOOKUP($E$7,'L-1998'!$A:$P,6,FALSE)),"",((VLOOKUP($E$7,'L-1998'!$A:$P,6,FALSE))))</f>
        <v>21</v>
      </c>
      <c r="G42" s="39">
        <f>IF(ISERROR(VLOOKUP($E$7,'L-1998'!$A:$P,7,FALSE)),"",((VLOOKUP($E$7,'L-1998'!$A:$P,7,FALSE))))</f>
        <v>103</v>
      </c>
      <c r="H42" s="39">
        <f>IF(ISERROR(VLOOKUP($E$7,'L-1998'!$A:$P,8,FALSE)),"",((VLOOKUP($E$7,'L-1998'!$A:$P,8,FALSE))))</f>
        <v>150</v>
      </c>
      <c r="I42" s="39">
        <f>IF(ISERROR(VLOOKUP($E$7,'L-1998'!$A:$P,9,FALSE)),"",((VLOOKUP($E$7,'L-1998'!$A:$P,9,FALSE))))</f>
        <v>170</v>
      </c>
      <c r="J42" s="39">
        <f>IF(ISERROR(VLOOKUP($E$7,'L-1998'!$A:$P,10,FALSE)),"",((VLOOKUP($E$7,'L-1998'!$A:$P,10,FALSE))))</f>
        <v>81</v>
      </c>
      <c r="K42" s="39">
        <f>IF(ISERROR(VLOOKUP($E$7,'L-1998'!$A:$P,11,FALSE)),"",((VLOOKUP($E$7,'L-1998'!$A:$P,11,FALSE))))</f>
        <v>74</v>
      </c>
      <c r="L42" s="39">
        <f>IF(ISERROR(VLOOKUP($E$7,'L-1998'!$A:$P,12,FALSE)),"",((VLOOKUP($E$7,'L-1998'!$A:$P,12,FALSE))))</f>
        <v>9</v>
      </c>
      <c r="M42" s="39">
        <f>IF(ISERROR(VLOOKUP($E$7,'L-1998'!$A:$P,13,FALSE)),"",((VLOOKUP($E$7,'L-1998'!$A:$P,13,FALSE))))</f>
        <v>10</v>
      </c>
      <c r="N42" s="39">
        <f>IF(ISERROR(VLOOKUP($E$7,'L-1998'!$A:$P,14,FALSE)),"",((VLOOKUP($E$7,'L-1998'!$A:$P,14,FALSE))))</f>
        <v>1</v>
      </c>
      <c r="O42" s="40">
        <f>IF(ISERROR(VLOOKUP($E$7,'L-1998'!$A:$P,15,FALSE)),"",((VLOOKUP($E$7,'L-1998'!$A:$P,15,FALSE))))</f>
        <v>1.458</v>
      </c>
    </row>
    <row r="43" spans="2:20" ht="13" customHeight="1" x14ac:dyDescent="0.25">
      <c r="B43" s="35">
        <v>1997</v>
      </c>
      <c r="C43" s="36">
        <f>IF(ISERROR(VLOOKUP($E$7,'L-1997'!$A:$P,2,FALSE)),"N'A PAS LANCÉ",((VLOOKUP($E$7,'L-1997'!$A:$P,2,FALSE))))</f>
        <v>4</v>
      </c>
      <c r="D43" s="36" t="str">
        <f>IF(ISERROR(VLOOKUP($E$7,'L-1997'!$A:$P,3,FALSE)),"",((VLOOKUP($E$7,'L-1997'!$A:$P,3,FALSE))))</f>
        <v>A</v>
      </c>
      <c r="E43" s="36" t="str">
        <f>IF(ISERROR(VLOOKUP($E$7,'L-1997'!$A:$P,5,FALSE)),"",((VLOOKUP($E$7,'L-1997'!$A:$P,5,FALSE))))</f>
        <v>VA</v>
      </c>
      <c r="F43" s="36">
        <f>IF(ISERROR(VLOOKUP($E$7,'L-1997'!$A:$P,6,FALSE)),"",((VLOOKUP($E$7,'L-1997'!$A:$P,6,FALSE))))</f>
        <v>22</v>
      </c>
      <c r="G43" s="36">
        <f>IF(ISERROR(VLOOKUP($E$7,'L-1997'!$A:$P,7,FALSE)),"",((VLOOKUP($E$7,'L-1997'!$A:$P,7,FALSE))))</f>
        <v>127</v>
      </c>
      <c r="H43" s="36">
        <f>IF(ISERROR(VLOOKUP($E$7,'L-1997'!$A:$P,8,FALSE)),"",((VLOOKUP($E$7,'L-1997'!$A:$P,8,FALSE))))</f>
        <v>160</v>
      </c>
      <c r="I43" s="36">
        <f>IF(ISERROR(VLOOKUP($E$7,'L-1997'!$A:$P,9,FALSE)),"",((VLOOKUP($E$7,'L-1997'!$A:$P,9,FALSE))))</f>
        <v>190</v>
      </c>
      <c r="J43" s="36">
        <f>IF(ISERROR(VLOOKUP($E$7,'L-1997'!$A:$P,10,FALSE)),"",((VLOOKUP($E$7,'L-1997'!$A:$P,10,FALSE))))</f>
        <v>5</v>
      </c>
      <c r="K43" s="36">
        <f>IF(ISERROR(VLOOKUP($E$7,'L-1997'!$A:$P,11,FALSE)),"",((VLOOKUP($E$7,'L-1997'!$A:$P,11,FALSE))))</f>
        <v>51</v>
      </c>
      <c r="L43" s="36">
        <f>IF(ISERROR(VLOOKUP($E$7,'L-1997'!$A:$P,12,FALSE)),"",((VLOOKUP($E$7,'L-1997'!$A:$P,12,FALSE))))</f>
        <v>12</v>
      </c>
      <c r="M43" s="36">
        <f>IF(ISERROR(VLOOKUP($E$7,'L-1997'!$A:$P,13,FALSE)),"",((VLOOKUP($E$7,'L-1997'!$A:$P,13,FALSE))))</f>
        <v>7</v>
      </c>
      <c r="N43" s="36">
        <f>IF(ISERROR(VLOOKUP($E$7,'L-1997'!$A:$P,14,FALSE)),"",((VLOOKUP($E$7,'L-1997'!$A:$P,14,FALSE))))</f>
        <v>0</v>
      </c>
      <c r="O43" s="37">
        <f>IF(ISERROR(VLOOKUP($E$7,'L-1997'!$A:$P,15,FALSE)),"",((VLOOKUP($E$7,'L-1997'!$A:$P,15,FALSE))))</f>
        <v>1.2598425196850394</v>
      </c>
    </row>
    <row r="44" spans="2:20" ht="13" customHeight="1" x14ac:dyDescent="0.25">
      <c r="B44" s="38">
        <v>1996</v>
      </c>
      <c r="C44" s="39">
        <f>IF(ISERROR(VLOOKUP($E$7,'L-1996'!$A:$P,2,FALSE)),"N'A PAS LANCÉ",((VLOOKUP($E$7,'L-1996'!$A:$P,2,FALSE))))</f>
        <v>3</v>
      </c>
      <c r="D44" s="39" t="str">
        <f>IF(ISERROR(VLOOKUP($E$7,'L-1996'!$A:$P,3,FALSE)),"",((VLOOKUP($E$7,'L-1996'!$A:$P,3,FALSE))))</f>
        <v>A</v>
      </c>
      <c r="E44" s="39" t="str">
        <f>IF(ISERROR(VLOOKUP($E$7,'L-1996'!$A:$P,5,FALSE)),"",((VLOOKUP($E$7,'L-1996'!$A:$P,5,FALSE))))</f>
        <v>HA</v>
      </c>
      <c r="F44" s="39">
        <f>IF(ISERROR(VLOOKUP($E$7,'L-1996'!$A:$P,6,FALSE)),"",((VLOOKUP($E$7,'L-1996'!$A:$P,6,FALSE))))</f>
        <v>22</v>
      </c>
      <c r="G44" s="39" t="str">
        <f>IF(ISERROR(VLOOKUP($E$7,'L-1996'!$A:$P,7,FALSE)),"",((VLOOKUP($E$7,'L-1996'!$A:$P,7,FALSE))))</f>
        <v>139.6</v>
      </c>
      <c r="H44" s="39">
        <f>IF(ISERROR(VLOOKUP($E$7,'L-1996'!$A:$P,8,FALSE)),"",((VLOOKUP($E$7,'L-1996'!$A:$P,8,FALSE))))</f>
        <v>178</v>
      </c>
      <c r="I44" s="39" t="str">
        <f>IF(ISERROR(VLOOKUP($E$7,'L-1996'!$A:$P,9,FALSE)),"",((VLOOKUP($E$7,'L-1996'!$A:$P,9,FALSE))))</f>
        <v>N/D</v>
      </c>
      <c r="J44" s="39">
        <f>IF(ISERROR(VLOOKUP($E$7,'L-1996'!$A:$P,10,FALSE)),"",((VLOOKUP($E$7,'L-1996'!$A:$P,10,FALSE))))</f>
        <v>93</v>
      </c>
      <c r="K44" s="39">
        <f>IF(ISERROR(VLOOKUP($E$7,'L-1996'!$A:$P,11,FALSE)),"",((VLOOKUP($E$7,'L-1996'!$A:$P,11,FALSE))))</f>
        <v>63</v>
      </c>
      <c r="L44" s="39">
        <f>IF(ISERROR(VLOOKUP($E$7,'L-1996'!$A:$P,12,FALSE)),"",((VLOOKUP($E$7,'L-1996'!$A:$P,12,FALSE))))</f>
        <v>8</v>
      </c>
      <c r="M44" s="39">
        <f>IF(ISERROR(VLOOKUP($E$7,'L-1996'!$A:$P,13,FALSE)),"",((VLOOKUP($E$7,'L-1996'!$A:$P,13,FALSE))))</f>
        <v>10</v>
      </c>
      <c r="N44" s="39">
        <f>IF(ISERROR(VLOOKUP($E$7,'L-1996'!$A:$P,14,FALSE)),"",((VLOOKUP($E$7,'L-1996'!$A:$P,14,FALSE))))</f>
        <v>2</v>
      </c>
      <c r="O44" s="40" t="str">
        <f>IF(ISERROR(VLOOKUP($E$7,'L-1996'!$A:$P,15,FALSE)),"",((VLOOKUP($E$7,'L-1996'!$A:$P,15,FALSE))))</f>
        <v>1.28</v>
      </c>
    </row>
    <row r="45" spans="2:20" ht="13" customHeight="1" x14ac:dyDescent="0.25">
      <c r="B45" s="35">
        <v>1995</v>
      </c>
      <c r="C45" s="36">
        <f>IF(ISERROR(VLOOKUP($E$7,'L-1995'!$A:$P,2,FALSE)),"N'A PAS LANCÉ",((VLOOKUP($E$7,'L-1995'!$A:$P,2,FALSE))))</f>
        <v>2</v>
      </c>
      <c r="D45" s="36" t="str">
        <f>IF(ISERROR(VLOOKUP($E$7,'L-1995'!$A:$P,3,FALSE)),"",((VLOOKUP($E$7,'L-1995'!$A:$P,3,FALSE))))</f>
        <v>A</v>
      </c>
      <c r="E45" s="36" t="str">
        <f>IF(ISERROR(VLOOKUP($E$7,'L-1995'!$A:$P,5,FALSE)),"",((VLOOKUP($E$7,'L-1995'!$A:$P,5,FALSE))))</f>
        <v>VA</v>
      </c>
      <c r="F45" s="36">
        <f>IF(ISERROR(VLOOKUP($E$7,'L-1995'!$A:$P,6,FALSE)),"",((VLOOKUP($E$7,'L-1995'!$A:$P,6,FALSE))))</f>
        <v>23</v>
      </c>
      <c r="G45" s="36">
        <f>IF(ISERROR(VLOOKUP($E$7,'L-1995'!$A:$P,7,FALSE)),"",((VLOOKUP($E$7,'L-1995'!$A:$P,7,FALSE))))</f>
        <v>145.6</v>
      </c>
      <c r="H45" s="36">
        <f>IF(ISERROR(VLOOKUP($E$7,'L-1995'!$A:$P,8,FALSE)),"",((VLOOKUP($E$7,'L-1995'!$A:$P,8,FALSE))))</f>
        <v>129</v>
      </c>
      <c r="I45" s="36" t="str">
        <f>IF(ISERROR(VLOOKUP($E$7,'L-1995'!$A:$P,9,FALSE)),"",((VLOOKUP($E$7,'L-1995'!$A:$P,9,FALSE))))</f>
        <v>N/D</v>
      </c>
      <c r="J45" s="36">
        <f>IF(ISERROR(VLOOKUP($E$7,'L-1995'!$A:$P,10,FALSE)),"",((VLOOKUP($E$7,'L-1995'!$A:$P,10,FALSE))))</f>
        <v>84</v>
      </c>
      <c r="K45" s="36">
        <f>IF(ISERROR(VLOOKUP($E$7,'L-1995'!$A:$P,11,FALSE)),"",((VLOOKUP($E$7,'L-1995'!$A:$P,11,FALSE))))</f>
        <v>58</v>
      </c>
      <c r="L45" s="36">
        <f>IF(ISERROR(VLOOKUP($E$7,'L-1995'!$A:$P,12,FALSE)),"",((VLOOKUP($E$7,'L-1995'!$A:$P,12,FALSE))))</f>
        <v>15</v>
      </c>
      <c r="M45" s="36">
        <f>IF(ISERROR(VLOOKUP($E$7,'L-1995'!$A:$P,13,FALSE)),"",((VLOOKUP($E$7,'L-1995'!$A:$P,13,FALSE))))</f>
        <v>7</v>
      </c>
      <c r="N45" s="36">
        <f>IF(ISERROR(VLOOKUP($E$7,'L-1995'!$A:$P,14,FALSE)),"",((VLOOKUP($E$7,'L-1995'!$A:$P,14,FALSE))))</f>
        <v>1</v>
      </c>
      <c r="O45" s="37">
        <f>IF(ISERROR(VLOOKUP($E$7,'L-1995'!$A:$P,15,FALSE)),"",((VLOOKUP($E$7,'L-1995'!$A:$P,15,FALSE))))</f>
        <v>0.88598901098901106</v>
      </c>
      <c r="T45" s="311"/>
    </row>
    <row r="46" spans="2:20" ht="13" customHeight="1" x14ac:dyDescent="0.25">
      <c r="B46" s="38">
        <v>1994</v>
      </c>
      <c r="C46" s="39">
        <f>IF(ISERROR(VLOOKUP($E$7,'L-1994'!$A:$P,2,FALSE)),"N'A PAS LANCÉ",((VLOOKUP($E$7,'L-1994'!$A:$P,2,FALSE))))</f>
        <v>7</v>
      </c>
      <c r="D46" s="39" t="str">
        <f>IF(ISERROR(VLOOKUP($E$7,'L-1994'!$A:$P,3,FALSE)),"",((VLOOKUP($E$7,'L-1994'!$A:$P,3,FALSE))))</f>
        <v>A</v>
      </c>
      <c r="E46" s="39" t="str">
        <f>IF(ISERROR(VLOOKUP($E$7,'L-1994'!$A:$P,5,FALSE)),"",((VLOOKUP($E$7,'L-1994'!$A:$P,5,FALSE))))</f>
        <v>GD</v>
      </c>
      <c r="F46" s="39" t="str">
        <f>IF(ISERROR(VLOOKUP($E$7,'L-1994'!$A:$P,6,FALSE)),"",((VLOOKUP($E$7,'L-1994'!$A:$P,6,FALSE))))</f>
        <v>N/D</v>
      </c>
      <c r="G46" s="39">
        <f>IF(ISERROR(VLOOKUP($E$7,'L-1994'!$A:$P,7,FALSE)),"",((VLOOKUP($E$7,'L-1994'!$A:$P,7,FALSE))))</f>
        <v>122</v>
      </c>
      <c r="H46" s="39">
        <f>IF(ISERROR(VLOOKUP($E$7,'L-1994'!$A:$P,8,FALSE)),"",((VLOOKUP($E$7,'L-1994'!$A:$P,8,FALSE))))</f>
        <v>158</v>
      </c>
      <c r="I46" s="39" t="str">
        <f>IF(ISERROR(VLOOKUP($E$7,'L-1994'!$A:$P,9,FALSE)),"",((VLOOKUP($E$7,'L-1994'!$A:$P,9,FALSE))))</f>
        <v>N/D</v>
      </c>
      <c r="J46" s="39">
        <f>IF(ISERROR(VLOOKUP($E$7,'L-1994'!$A:$P,10,FALSE)),"",((VLOOKUP($E$7,'L-1994'!$A:$P,10,FALSE))))</f>
        <v>64</v>
      </c>
      <c r="K46" s="39">
        <f>IF(ISERROR(VLOOKUP($E$7,'L-1994'!$A:$P,11,FALSE)),"",((VLOOKUP($E$7,'L-1994'!$A:$P,11,FALSE))))</f>
        <v>44</v>
      </c>
      <c r="L46" s="39">
        <f>IF(ISERROR(VLOOKUP($E$7,'L-1994'!$A:$P,12,FALSE)),"",((VLOOKUP($E$7,'L-1994'!$A:$P,12,FALSE))))</f>
        <v>12</v>
      </c>
      <c r="M46" s="39">
        <f>IF(ISERROR(VLOOKUP($E$7,'L-1994'!$A:$P,13,FALSE)),"",((VLOOKUP($E$7,'L-1994'!$A:$P,13,FALSE))))</f>
        <v>10</v>
      </c>
      <c r="N46" s="39">
        <f>IF(ISERROR(VLOOKUP($E$7,'L-1994'!$A:$P,14,FALSE)),"",((VLOOKUP($E$7,'L-1994'!$A:$P,14,FALSE))))</f>
        <v>1</v>
      </c>
      <c r="O46" s="40">
        <f>IF(ISERROR(VLOOKUP($E$7,'L-1994'!$A:$P,15,FALSE)),"",((VLOOKUP($E$7,'L-1994'!$A:$P,15,FALSE))))</f>
        <v>1.2950819672131149</v>
      </c>
    </row>
    <row r="47" spans="2:20" ht="13" customHeight="1" x14ac:dyDescent="0.25">
      <c r="B47" s="35">
        <v>1993</v>
      </c>
      <c r="C47" s="36">
        <f>IF(ISERROR(VLOOKUP($E$7,'L-1993'!$A:$P,2,FALSE)),"N'A PAS LANCÉ",((VLOOKUP($E$7,'L-1993'!$A:$P,2,FALSE))))</f>
        <v>4</v>
      </c>
      <c r="D47" s="36" t="str">
        <f>IF(ISERROR(VLOOKUP($E$7,'L-1993'!$A:$P,3,FALSE)),"",((VLOOKUP($E$7,'L-1993'!$A:$P,3,FALSE))))</f>
        <v>A</v>
      </c>
      <c r="E47" s="36" t="str">
        <f>IF(ISERROR(VLOOKUP($E$7,'L-1993'!$A:$P,5,FALSE)),"",((VLOOKUP($E$7,'L-1993'!$A:$P,5,FALSE))))</f>
        <v>CO</v>
      </c>
      <c r="F47" s="36">
        <f>IF(ISERROR(VLOOKUP($E$7,'L-1993'!$A:$P,6,FALSE)),"",((VLOOKUP($E$7,'L-1993'!$A:$P,6,FALSE))))</f>
        <v>20</v>
      </c>
      <c r="G47" s="36">
        <f>IF(ISERROR(VLOOKUP($E$7,'L-1993'!$A:$P,7,FALSE)),"",((VLOOKUP($E$7,'L-1993'!$A:$P,7,FALSE))))</f>
        <v>121.5</v>
      </c>
      <c r="H47" s="36">
        <f>IF(ISERROR(VLOOKUP($E$7,'L-1993'!$A:$P,8,FALSE)),"",((VLOOKUP($E$7,'L-1993'!$A:$P,8,FALSE))))</f>
        <v>110</v>
      </c>
      <c r="I47" s="36" t="str">
        <f>IF(ISERROR(VLOOKUP($E$7,'L-1993'!$A:$P,9,FALSE)),"",((VLOOKUP($E$7,'L-1993'!$A:$P,9,FALSE))))</f>
        <v>N/D</v>
      </c>
      <c r="J47" s="36">
        <f>IF(ISERROR(VLOOKUP($E$7,'L-1993'!$A:$P,10,FALSE)),"",((VLOOKUP($E$7,'L-1993'!$A:$P,10,FALSE))))</f>
        <v>54</v>
      </c>
      <c r="K47" s="36">
        <f>IF(ISERROR(VLOOKUP($E$7,'L-1993'!$A:$P,11,FALSE)),"",((VLOOKUP($E$7,'L-1993'!$A:$P,11,FALSE))))</f>
        <v>27</v>
      </c>
      <c r="L47" s="36">
        <f>IF(ISERROR(VLOOKUP($E$7,'L-1993'!$A:$P,12,FALSE)),"",((VLOOKUP($E$7,'L-1993'!$A:$P,12,FALSE))))</f>
        <v>10</v>
      </c>
      <c r="M47" s="36">
        <f>IF(ISERROR(VLOOKUP($E$7,'L-1993'!$A:$P,13,FALSE)),"",((VLOOKUP($E$7,'L-1993'!$A:$P,13,FALSE))))</f>
        <v>7</v>
      </c>
      <c r="N47" s="36">
        <f>IF(ISERROR(VLOOKUP($E$7,'L-1993'!$A:$P,14,FALSE)),"",((VLOOKUP($E$7,'L-1993'!$A:$P,14,FALSE))))</f>
        <v>2</v>
      </c>
      <c r="O47" s="37">
        <f>IF(ISERROR(VLOOKUP($E$7,'L-1993'!$A:$P,15,FALSE)),"",((VLOOKUP($E$7,'L-1993'!$A:$P,15,FALSE))))</f>
        <v>0.90534979423868311</v>
      </c>
    </row>
    <row r="48" spans="2:20" ht="13" customHeight="1" x14ac:dyDescent="0.25">
      <c r="B48" s="38">
        <v>1992</v>
      </c>
      <c r="C48" s="39">
        <f>IF(ISERROR(VLOOKUP($E$7,'L-1992'!$A:$P,2,FALSE)),"N'A PAS LANCÉ",((VLOOKUP($E$7,'L-1992'!$A:$P,2,FALSE))))</f>
        <v>6</v>
      </c>
      <c r="D48" s="39" t="str">
        <f>IF(ISERROR(VLOOKUP($E$7,'L-1992'!$A:$P,3,FALSE)),"",((VLOOKUP($E$7,'L-1992'!$A:$P,3,FALSE))))</f>
        <v>A</v>
      </c>
      <c r="E48" s="39" t="str">
        <f>IF(ISERROR(VLOOKUP($E$7,'L-1992'!$A:$P,5,FALSE)),"",((VLOOKUP($E$7,'L-1992'!$A:$P,5,FALSE))))</f>
        <v>AI</v>
      </c>
      <c r="F48" s="39">
        <f>IF(ISERROR(VLOOKUP($E$7,'L-1992'!$A:$P,6,FALSE)),"",((VLOOKUP($E$7,'L-1992'!$A:$P,6,FALSE))))</f>
        <v>13</v>
      </c>
      <c r="G48" s="39">
        <f>IF(ISERROR(VLOOKUP($E$7,'L-1992'!$A:$P,7,FALSE)),"",((VLOOKUP($E$7,'L-1992'!$A:$P,7,FALSE))))</f>
        <v>63.3</v>
      </c>
      <c r="H48" s="39">
        <f>IF(ISERROR(VLOOKUP($E$7,'L-1992'!$A:$P,8,FALSE)),"",((VLOOKUP($E$7,'L-1992'!$A:$P,8,FALSE))))</f>
        <v>97</v>
      </c>
      <c r="I48" s="39" t="str">
        <f>IF(ISERROR(VLOOKUP($E$7,'L-1992'!$A:$P,9,FALSE)),"",((VLOOKUP($E$7,'L-1992'!$A:$P,9,FALSE))))</f>
        <v>N/D</v>
      </c>
      <c r="J48" s="39">
        <f>IF(ISERROR(VLOOKUP($E$7,'L-1992'!$A:$P,10,FALSE)),"",((VLOOKUP($E$7,'L-1992'!$A:$P,10,FALSE))))</f>
        <v>27</v>
      </c>
      <c r="K48" s="39">
        <f>IF(ISERROR(VLOOKUP($E$7,'L-1992'!$A:$P,11,FALSE)),"",((VLOOKUP($E$7,'L-1992'!$A:$P,11,FALSE))))</f>
        <v>21</v>
      </c>
      <c r="L48" s="39">
        <f>IF(ISERROR(VLOOKUP($E$7,'L-1992'!$A:$P,12,FALSE)),"",((VLOOKUP($E$7,'L-1992'!$A:$P,12,FALSE))))</f>
        <v>4</v>
      </c>
      <c r="M48" s="39">
        <f>IF(ISERROR(VLOOKUP($E$7,'L-1992'!$A:$P,13,FALSE)),"",((VLOOKUP($E$7,'L-1992'!$A:$P,13,FALSE))))</f>
        <v>3</v>
      </c>
      <c r="N48" s="39">
        <f>IF(ISERROR(VLOOKUP($E$7,'L-1992'!$A:$P,14,FALSE)),"",((VLOOKUP($E$7,'L-1992'!$A:$P,14,FALSE))))</f>
        <v>1</v>
      </c>
      <c r="O48" s="40">
        <f>IF(ISERROR(VLOOKUP($E$7,'L-1992'!$A:$P,15,FALSE)),"",((VLOOKUP($E$7,'L-1992'!$A:$P,15,FALSE))))</f>
        <v>1.5323854660347551</v>
      </c>
    </row>
    <row r="49" spans="1:15" ht="13" customHeight="1" x14ac:dyDescent="0.25">
      <c r="B49" s="35">
        <v>1991</v>
      </c>
      <c r="C49" s="36">
        <f>IF(ISERROR(VLOOKUP($E$7,'L-1991'!$A:$P,2,FALSE)),"N'A PAS LANCÉ",((VLOOKUP($E$7,'L-1991'!$A:$P,2,FALSE))))</f>
        <v>3</v>
      </c>
      <c r="D49" s="36" t="str">
        <f>IF(ISERROR(VLOOKUP($E$7,'L-1991'!$A:$P,3,FALSE)),"",((VLOOKUP($E$7,'L-1991'!$A:$P,3,FALSE))))</f>
        <v>A</v>
      </c>
      <c r="E49" s="36" t="str">
        <f>IF(ISERROR(VLOOKUP($E$7,'L-1991'!$A:$P,5,FALSE)),"",((VLOOKUP($E$7,'L-1991'!$A:$P,5,FALSE))))</f>
        <v>CO</v>
      </c>
      <c r="F49" s="36">
        <f>IF(ISERROR(VLOOKUP($E$7,'L-1991'!$A:$P,6,FALSE)),"",((VLOOKUP($E$7,'L-1991'!$A:$P,6,FALSE))))</f>
        <v>11</v>
      </c>
      <c r="G49" s="36">
        <f>IF(ISERROR(VLOOKUP($E$7,'L-1991'!$A:$P,7,FALSE)),"",((VLOOKUP($E$7,'L-1991'!$A:$P,7,FALSE))))</f>
        <v>49</v>
      </c>
      <c r="H49" s="36">
        <f>IF(ISERROR(VLOOKUP($E$7,'L-1991'!$A:$P,8,FALSE)),"",((VLOOKUP($E$7,'L-1991'!$A:$P,8,FALSE))))</f>
        <v>60</v>
      </c>
      <c r="I49" s="36" t="str">
        <f>IF(ISERROR(VLOOKUP($E$7,'L-1991'!$A:$P,9,FALSE)),"",((VLOOKUP($E$7,'L-1991'!$A:$P,9,FALSE))))</f>
        <v>N/D</v>
      </c>
      <c r="J49" s="36">
        <f>IF(ISERROR(VLOOKUP($E$7,'L-1991'!$A:$P,10,FALSE)),"",((VLOOKUP($E$7,'L-1991'!$A:$P,10,FALSE))))</f>
        <v>29</v>
      </c>
      <c r="K49" s="36">
        <f>IF(ISERROR(VLOOKUP($E$7,'L-1991'!$A:$P,11,FALSE)),"",((VLOOKUP($E$7,'L-1991'!$A:$P,11,FALSE))))</f>
        <v>27</v>
      </c>
      <c r="L49" s="36">
        <f>IF(ISERROR(VLOOKUP($E$7,'L-1991'!$A:$P,12,FALSE)),"",((VLOOKUP($E$7,'L-1991'!$A:$P,12,FALSE))))</f>
        <v>1</v>
      </c>
      <c r="M49" s="36">
        <f>IF(ISERROR(VLOOKUP($E$7,'L-1991'!$A:$P,13,FALSE)),"",((VLOOKUP($E$7,'L-1991'!$A:$P,13,FALSE))))</f>
        <v>6</v>
      </c>
      <c r="N49" s="36">
        <f>IF(ISERROR(VLOOKUP($E$7,'L-1991'!$A:$P,14,FALSE)),"",((VLOOKUP($E$7,'L-1991'!$A:$P,14,FALSE))))</f>
        <v>0</v>
      </c>
      <c r="O49" s="37">
        <f>IF(ISERROR(VLOOKUP($E$7,'L-1991'!$A:$P,15,FALSE)),"",((VLOOKUP($E$7,'L-1991'!$A:$P,15,FALSE))))</f>
        <v>1.2244897959183674</v>
      </c>
    </row>
    <row r="50" spans="1:15" ht="13" customHeight="1" x14ac:dyDescent="0.25">
      <c r="B50" s="38">
        <v>1990</v>
      </c>
      <c r="C50" s="39">
        <f>IF(ISERROR(VLOOKUP($E$7,'L-1990'!$A:$P,2,FALSE)),"N'A PAS LANCÉ",((VLOOKUP($E$7,'L-1990'!$A:$P,2,FALSE))))</f>
        <v>4</v>
      </c>
      <c r="D50" s="39" t="str">
        <f>IF(ISERROR(VLOOKUP($E$7,'L-1990'!$A:$P,3,FALSE)),"",((VLOOKUP($E$7,'L-1990'!$A:$P,3,FALSE))))</f>
        <v>A</v>
      </c>
      <c r="E50" s="39" t="str">
        <f>IF(ISERROR(VLOOKUP($E$7,'L-1990'!$A:$P,5,FALSE)),"",((VLOOKUP($E$7,'L-1990'!$A:$P,5,FALSE))))</f>
        <v>GD</v>
      </c>
      <c r="F50" s="39">
        <f>IF(ISERROR(VLOOKUP($E$7,'L-1990'!$A:$P,6,FALSE)),"",((VLOOKUP($E$7,'L-1990'!$A:$P,6,FALSE))))</f>
        <v>18</v>
      </c>
      <c r="G50" s="39">
        <f>IF(ISERROR(VLOOKUP($E$7,'L-1990'!$A:$P,7,FALSE)),"",((VLOOKUP($E$7,'L-1990'!$A:$P,7,FALSE))))</f>
        <v>108.3</v>
      </c>
      <c r="H50" s="39">
        <f>IF(ISERROR(VLOOKUP($E$7,'L-1990'!$A:$P,8,FALSE)),"",((VLOOKUP($E$7,'L-1990'!$A:$P,8,FALSE))))</f>
        <v>148</v>
      </c>
      <c r="I50" s="39" t="str">
        <f>IF(ISERROR(VLOOKUP($E$7,'L-1990'!$A:$P,9,FALSE)),"",((VLOOKUP($E$7,'L-1990'!$A:$P,9,FALSE))))</f>
        <v>N/D</v>
      </c>
      <c r="J50" s="39">
        <f>IF(ISERROR(VLOOKUP($E$7,'L-1990'!$A:$P,10,FALSE)),"",((VLOOKUP($E$7,'L-1990'!$A:$P,10,FALSE))))</f>
        <v>87</v>
      </c>
      <c r="K50" s="39">
        <f>IF(ISERROR(VLOOKUP($E$7,'L-1990'!$A:$P,11,FALSE)),"",((VLOOKUP($E$7,'L-1990'!$A:$P,11,FALSE))))</f>
        <v>58</v>
      </c>
      <c r="L50" s="39">
        <f>IF(ISERROR(VLOOKUP($E$7,'L-1990'!$A:$P,12,FALSE)),"",((VLOOKUP($E$7,'L-1990'!$A:$P,12,FALSE))))</f>
        <v>12</v>
      </c>
      <c r="M50" s="39">
        <f>IF(ISERROR(VLOOKUP($E$7,'L-1990'!$A:$P,13,FALSE)),"",((VLOOKUP($E$7,'L-1990'!$A:$P,13,FALSE))))</f>
        <v>5</v>
      </c>
      <c r="N50" s="39">
        <f>IF(ISERROR(VLOOKUP($E$7,'L-1990'!$A:$P,14,FALSE)),"",((VLOOKUP($E$7,'L-1990'!$A:$P,14,FALSE))))</f>
        <v>1</v>
      </c>
      <c r="O50" s="40">
        <f>IF(ISERROR(VLOOKUP($E$7,'L-1990'!$A:$P,15,FALSE)),"",((VLOOKUP($E$7,'L-1990'!$A:$P,15,FALSE))))</f>
        <v>1.3665743305632503</v>
      </c>
    </row>
    <row r="51" spans="1:15" ht="13" customHeight="1" x14ac:dyDescent="0.25">
      <c r="B51" s="35">
        <v>1989</v>
      </c>
      <c r="C51" s="36">
        <f>IF(ISERROR(VLOOKUP($E$7,'L-1989'!$A:$P,2,FALSE)),"N'A PAS LANCÉ",((VLOOKUP($E$7,'L-1989'!$A:$P,2,FALSE))))</f>
        <v>1</v>
      </c>
      <c r="D51" s="36" t="str">
        <f>IF(ISERROR(VLOOKUP($E$7,'L-1989'!$A:$P,3,FALSE)),"",((VLOOKUP($E$7,'L-1989'!$A:$P,3,FALSE))))</f>
        <v>A</v>
      </c>
      <c r="E51" s="36" t="str">
        <f>IF(ISERROR(VLOOKUP($E$7,'L-1989'!$A:$P,5,FALSE)),"",((VLOOKUP($E$7,'L-1989'!$A:$P,5,FALSE))))</f>
        <v>GD</v>
      </c>
      <c r="F51" s="36">
        <f>IF(ISERROR(VLOOKUP($E$7,'L-1989'!$A:$P,6,FALSE)),"",((VLOOKUP($E$7,'L-1989'!$A:$P,6,FALSE))))</f>
        <v>20</v>
      </c>
      <c r="G51" s="36">
        <f>IF(ISERROR(VLOOKUP($E$7,'L-1989'!$A:$P,7,FALSE)),"",((VLOOKUP($E$7,'L-1989'!$A:$P,7,FALSE))))</f>
        <v>114.6</v>
      </c>
      <c r="H51" s="36">
        <f>IF(ISERROR(VLOOKUP($E$7,'L-1989'!$A:$P,8,FALSE)),"",((VLOOKUP($E$7,'L-1989'!$A:$P,8,FALSE))))</f>
        <v>111</v>
      </c>
      <c r="I51" s="36" t="str">
        <f>IF(ISERROR(VLOOKUP($E$7,'L-1989'!$A:$P,9,FALSE)),"",((VLOOKUP($E$7,'L-1989'!$A:$P,9,FALSE))))</f>
        <v>N/D</v>
      </c>
      <c r="J51" s="36">
        <f>IF(ISERROR(VLOOKUP($E$7,'L-1989'!$A:$P,10,FALSE)),"",((VLOOKUP($E$7,'L-1989'!$A:$P,10,FALSE))))</f>
        <v>68</v>
      </c>
      <c r="K51" s="36">
        <f>IF(ISERROR(VLOOKUP($E$7,'L-1989'!$A:$P,11,FALSE)),"",((VLOOKUP($E$7,'L-1989'!$A:$P,11,FALSE))))</f>
        <v>62</v>
      </c>
      <c r="L51" s="36">
        <f>IF(ISERROR(VLOOKUP($E$7,'L-1989'!$A:$P,12,FALSE)),"",((VLOOKUP($E$7,'L-1989'!$A:$P,12,FALSE))))</f>
        <v>16</v>
      </c>
      <c r="M51" s="36">
        <f>IF(ISERROR(VLOOKUP($E$7,'L-1989'!$A:$P,13,FALSE)),"",((VLOOKUP($E$7,'L-1989'!$A:$P,13,FALSE))))</f>
        <v>3</v>
      </c>
      <c r="N51" s="36">
        <f>IF(ISERROR(VLOOKUP($E$7,'L-1989'!$A:$P,14,FALSE)),"",((VLOOKUP($E$7,'L-1989'!$A:$P,14,FALSE))))</f>
        <v>0</v>
      </c>
      <c r="O51" s="37">
        <f>IF(ISERROR(VLOOKUP($E$7,'L-1989'!$A:$P,15,FALSE)),"",((VLOOKUP($E$7,'L-1989'!$A:$P,15,FALSE))))</f>
        <v>0.96858638743455505</v>
      </c>
    </row>
    <row r="52" spans="1:15" ht="13" customHeight="1" thickBot="1" x14ac:dyDescent="0.3">
      <c r="B52" s="41">
        <v>1988</v>
      </c>
      <c r="C52" s="42">
        <f>IF(ISERROR(VLOOKUP($E$7,'L-1988'!$A:$P,2,FALSE)),"N'A PAS LANCÉ",((VLOOKUP($E$7,'L-1988'!$A:$P,2,FALSE))))</f>
        <v>7</v>
      </c>
      <c r="D52" s="42" t="str">
        <f>IF(ISERROR(VLOOKUP($E$7,'L-1988'!$A:$P,3,FALSE)),"",((VLOOKUP($E$7,'L-1988'!$A:$P,3,FALSE))))</f>
        <v>B</v>
      </c>
      <c r="E52" s="42" t="str">
        <f>IF(ISERROR(VLOOKUP($E$7,'L-1988'!$A:$P,5,FALSE)),"",((VLOOKUP($E$7,'L-1988'!$A:$P,5,FALSE))))</f>
        <v>GD</v>
      </c>
      <c r="F52" s="42">
        <f>IF(ISERROR(VLOOKUP($E$7,'L-1988'!$A:$P,6,FALSE)),"",((VLOOKUP($E$7,'L-1988'!$A:$P,6,FALSE))))</f>
        <v>8</v>
      </c>
      <c r="G52" s="42">
        <f>IF(ISERROR(VLOOKUP($E$7,'L-1988'!$A:$P,7,FALSE)),"",((VLOOKUP($E$7,'L-1988'!$A:$P,7,FALSE))))</f>
        <v>46</v>
      </c>
      <c r="H52" s="42">
        <f>IF(ISERROR(VLOOKUP($E$7,'L-1988'!$A:$P,8,FALSE)),"",((VLOOKUP($E$7,'L-1988'!$A:$P,8,FALSE))))</f>
        <v>45</v>
      </c>
      <c r="I52" s="42" t="str">
        <f>IF(ISERROR(VLOOKUP($E$7,'L-1988'!$A:$P,9,FALSE)),"",((VLOOKUP($E$7,'L-1988'!$A:$P,9,FALSE))))</f>
        <v>N/D</v>
      </c>
      <c r="J52" s="42">
        <f>IF(ISERROR(VLOOKUP($E$7,'L-1988'!$A:$P,10,FALSE)),"",((VLOOKUP($E$7,'L-1988'!$A:$P,10,FALSE))))</f>
        <v>29</v>
      </c>
      <c r="K52" s="42">
        <f>IF(ISERROR(VLOOKUP($E$7,'L-1988'!$A:$P,11,FALSE)),"",((VLOOKUP($E$7,'L-1988'!$A:$P,11,FALSE))))</f>
        <v>26</v>
      </c>
      <c r="L52" s="42">
        <f>IF(ISERROR(VLOOKUP($E$7,'L-1988'!$A:$P,12,FALSE)),"",((VLOOKUP($E$7,'L-1988'!$A:$P,12,FALSE))))</f>
        <v>5</v>
      </c>
      <c r="M52" s="42">
        <f>IF(ISERROR(VLOOKUP($E$7,'L-1988'!$A:$P,13,FALSE)),"",((VLOOKUP($E$7,'L-1988'!$A:$P,13,FALSE))))</f>
        <v>2</v>
      </c>
      <c r="N52" s="42">
        <f>IF(ISERROR(VLOOKUP($E$7,'L-1988'!$A:$P,14,FALSE)),"",((VLOOKUP($E$7,'L-1988'!$A:$P,14,FALSE))))</f>
        <v>0</v>
      </c>
      <c r="O52" s="43">
        <f>IF(ISERROR(VLOOKUP($E$7,'L-1988'!$A:$P,15,FALSE)),"",((VLOOKUP($E$7,'L-1988'!$A:$P,15,FALSE))))</f>
        <v>0.97826086956521741</v>
      </c>
    </row>
    <row r="53" spans="1:15" ht="7.5" customHeight="1" thickBot="1" x14ac:dyDescent="0.3">
      <c r="B53" s="12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5"/>
    </row>
    <row r="54" spans="1:15" ht="18.75" customHeight="1" thickBot="1" x14ac:dyDescent="0.3">
      <c r="B54" s="348" t="s">
        <v>525</v>
      </c>
      <c r="C54" s="349"/>
      <c r="D54" s="349"/>
      <c r="E54" s="350"/>
      <c r="F54" s="7">
        <f>SUM(F10:F52)</f>
        <v>178</v>
      </c>
      <c r="G54" s="7">
        <f>SUM(G10:G52)</f>
        <v>1000.3</v>
      </c>
      <c r="H54" s="7">
        <f>SUM(H10:H52)</f>
        <v>1346</v>
      </c>
      <c r="I54" s="7">
        <f t="shared" ref="I54:N54" si="0">SUM(I10:I52)</f>
        <v>360</v>
      </c>
      <c r="J54" s="7">
        <f t="shared" si="0"/>
        <v>621</v>
      </c>
      <c r="K54" s="7">
        <f t="shared" si="0"/>
        <v>511</v>
      </c>
      <c r="L54" s="7">
        <f t="shared" si="0"/>
        <v>104</v>
      </c>
      <c r="M54" s="7">
        <f t="shared" si="0"/>
        <v>70</v>
      </c>
      <c r="N54" s="7">
        <f t="shared" si="0"/>
        <v>9</v>
      </c>
      <c r="O54" s="7">
        <f>IF(ISERROR(H54/G54),"",(H54/G54))</f>
        <v>1.345596321103669</v>
      </c>
    </row>
    <row r="55" spans="1:15" ht="6.75" customHeight="1" x14ac:dyDescent="0.25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4"/>
    </row>
    <row r="56" spans="1:15" s="6" customFormat="1" ht="15.75" customHeight="1" thickBot="1" x14ac:dyDescent="0.3">
      <c r="B56" s="315" t="s">
        <v>112</v>
      </c>
      <c r="C56" s="316" t="s">
        <v>113</v>
      </c>
      <c r="D56" s="316" t="s">
        <v>180</v>
      </c>
      <c r="E56" s="316" t="s">
        <v>481</v>
      </c>
      <c r="F56" s="316" t="s">
        <v>13</v>
      </c>
      <c r="G56" s="316" t="s">
        <v>15</v>
      </c>
      <c r="H56" s="316" t="s">
        <v>16</v>
      </c>
      <c r="I56" s="355" t="s">
        <v>237</v>
      </c>
      <c r="J56" s="356"/>
      <c r="K56" s="15"/>
      <c r="L56" s="15"/>
      <c r="M56" s="15"/>
      <c r="N56" s="15"/>
      <c r="O56" s="15"/>
    </row>
    <row r="57" spans="1:15" ht="27" customHeight="1" thickTop="1" thickBot="1" x14ac:dyDescent="0.3">
      <c r="B57" s="318" t="s">
        <v>480</v>
      </c>
      <c r="C57" s="317" t="str">
        <f>IF(ISERROR(VLOOKUP($E$7,'L-1976-1987'!$A:$Q,2,FALSE)),"N'A PAS LANCÉ",((VLOOKUP($E$7,'L-1976-1987'!$A:$Q,2,FALSE))))</f>
        <v>N'A PAS LANCÉ</v>
      </c>
      <c r="D57" s="319" t="str">
        <f>IF(ISERROR(VLOOKUP($E$7,'L-1976-1987'!$A:$Q,3,FALSE)),"",((VLOOKUP($E$7,'L-1976-1987'!$A:$Q,3,FALSE))))</f>
        <v/>
      </c>
      <c r="E57" s="319" t="str">
        <f>IF(ISERROR(VLOOKUP($E$7,'L-1976-1987'!$A:$Q,6,FALSE)),"",((VLOOKUP($E$7,'L-1976-1987'!$A:$Q,6,FALSE))))</f>
        <v/>
      </c>
      <c r="F57" s="319" t="str">
        <f>IF(ISERR(G57+H57),"",(G57+H57))</f>
        <v/>
      </c>
      <c r="G57" s="319" t="str">
        <f>IF(ISERROR(VLOOKUP($E$7,'L-1976-1987'!$A:$Q,12,FALSE)),"",((VLOOKUP($E$7,'L-1976-1987'!$A:$Q,12,FALSE))))</f>
        <v/>
      </c>
      <c r="H57" s="319" t="str">
        <f>IF(ISERROR(VLOOKUP($E$7,'L-1976-1987'!$A:$Q,13,FALSE)),"",((VLOOKUP($E$7,'L-1976-1987'!$A:$Q,13,FALSE))))</f>
        <v/>
      </c>
      <c r="I57" s="357" t="str">
        <f>IF(ISERROR(VLOOKUP($E$7,'L-1976-1987'!$A:$Q,15,FALSE)),"",((VLOOKUP($E$7,'L-1976-1987'!$A:$Q,15,FALSE))))</f>
        <v/>
      </c>
      <c r="J57" s="358" t="str">
        <f>IF(ISERROR(VLOOKUP($E$7,'L-1976-1987'!$A:$Q,2,FALSE)),"N'A PAS LANCÉ",((VLOOKUP($E$7,'L-1976-1987'!$A:$Q,2,FALSE))))</f>
        <v>N'A PAS LANCÉ</v>
      </c>
      <c r="K57" s="16"/>
      <c r="L57" s="16"/>
      <c r="M57" s="341" t="s">
        <v>295</v>
      </c>
      <c r="N57" s="342"/>
      <c r="O57" s="343"/>
    </row>
    <row r="58" spans="1:15" s="283" customFormat="1" ht="7.5" customHeight="1" thickTop="1" thickBot="1" x14ac:dyDescent="0.35">
      <c r="A58" s="312"/>
      <c r="B58" s="323"/>
      <c r="C58" s="1"/>
      <c r="D58" s="1"/>
      <c r="E58" s="1"/>
      <c r="F58" s="1"/>
      <c r="G58" s="1"/>
      <c r="H58" s="322"/>
      <c r="O58" s="284"/>
    </row>
    <row r="59" spans="1:15" s="320" customFormat="1" ht="18.75" customHeight="1" thickBot="1" x14ac:dyDescent="0.3">
      <c r="B59" s="344" t="s">
        <v>479</v>
      </c>
      <c r="C59" s="345"/>
      <c r="D59" s="345"/>
      <c r="E59" s="345"/>
      <c r="F59" s="324" t="str">
        <f>IF(ISERR(G57+H57+F54),"",(G57+H57+F54))</f>
        <v/>
      </c>
      <c r="G59" s="324" t="str">
        <f>IF(ISERR(L54+G57),"",(L54+G57))</f>
        <v/>
      </c>
      <c r="H59" s="324" t="str">
        <f>IF(ISERR(H57+M54),"",(H57+M54))</f>
        <v/>
      </c>
      <c r="O59" s="321"/>
    </row>
    <row r="60" spans="1:15" ht="11.25" customHeight="1" x14ac:dyDescent="0.25">
      <c r="O60" s="11"/>
    </row>
    <row r="61" spans="1:15" ht="6" customHeight="1" x14ac:dyDescent="0.25">
      <c r="O61" s="11"/>
    </row>
    <row r="62" spans="1:15" x14ac:dyDescent="0.25">
      <c r="A62" s="311" t="s">
        <v>381</v>
      </c>
    </row>
    <row r="63" spans="1:15" x14ac:dyDescent="0.25">
      <c r="A63" s="311" t="s">
        <v>373</v>
      </c>
    </row>
    <row r="64" spans="1:15" x14ac:dyDescent="0.25">
      <c r="A64" s="311" t="s">
        <v>319</v>
      </c>
    </row>
    <row r="65" spans="1:1" x14ac:dyDescent="0.25">
      <c r="A65" s="311" t="s">
        <v>115</v>
      </c>
    </row>
    <row r="66" spans="1:1" x14ac:dyDescent="0.25">
      <c r="A66" s="311" t="s">
        <v>522</v>
      </c>
    </row>
    <row r="67" spans="1:1" x14ac:dyDescent="0.25">
      <c r="A67" s="311" t="s">
        <v>329</v>
      </c>
    </row>
    <row r="68" spans="1:1" x14ac:dyDescent="0.25">
      <c r="A68" s="311" t="s">
        <v>246</v>
      </c>
    </row>
    <row r="69" spans="1:1" x14ac:dyDescent="0.25">
      <c r="A69" s="311" t="s">
        <v>116</v>
      </c>
    </row>
    <row r="70" spans="1:1" x14ac:dyDescent="0.25">
      <c r="A70" s="311" t="s">
        <v>117</v>
      </c>
    </row>
    <row r="71" spans="1:1" x14ac:dyDescent="0.25">
      <c r="A71" s="311" t="s">
        <v>118</v>
      </c>
    </row>
    <row r="72" spans="1:1" x14ac:dyDescent="0.25">
      <c r="A72" s="311" t="s">
        <v>119</v>
      </c>
    </row>
    <row r="73" spans="1:1" x14ac:dyDescent="0.25">
      <c r="A73" s="311" t="s">
        <v>382</v>
      </c>
    </row>
    <row r="74" spans="1:1" x14ac:dyDescent="0.25">
      <c r="A74" s="311" t="s">
        <v>407</v>
      </c>
    </row>
    <row r="75" spans="1:1" x14ac:dyDescent="0.25">
      <c r="A75" s="311" t="s">
        <v>242</v>
      </c>
    </row>
    <row r="76" spans="1:1" x14ac:dyDescent="0.25">
      <c r="A76" s="311" t="s">
        <v>120</v>
      </c>
    </row>
    <row r="77" spans="1:1" x14ac:dyDescent="0.25">
      <c r="A77" s="311" t="s">
        <v>121</v>
      </c>
    </row>
    <row r="78" spans="1:1" x14ac:dyDescent="0.25">
      <c r="A78" s="311" t="s">
        <v>383</v>
      </c>
    </row>
    <row r="79" spans="1:1" x14ac:dyDescent="0.25">
      <c r="A79" s="311" t="s">
        <v>122</v>
      </c>
    </row>
    <row r="80" spans="1:1" x14ac:dyDescent="0.25">
      <c r="A80" s="311" t="s">
        <v>123</v>
      </c>
    </row>
    <row r="81" spans="1:1" x14ac:dyDescent="0.25">
      <c r="A81" s="311" t="s">
        <v>124</v>
      </c>
    </row>
    <row r="82" spans="1:1" x14ac:dyDescent="0.25">
      <c r="A82" s="311" t="s">
        <v>125</v>
      </c>
    </row>
    <row r="83" spans="1:1" x14ac:dyDescent="0.25">
      <c r="A83" s="311" t="s">
        <v>524</v>
      </c>
    </row>
    <row r="84" spans="1:1" x14ac:dyDescent="0.25">
      <c r="A84" s="311" t="s">
        <v>486</v>
      </c>
    </row>
    <row r="85" spans="1:1" x14ac:dyDescent="0.25">
      <c r="A85" s="311" t="s">
        <v>126</v>
      </c>
    </row>
    <row r="86" spans="1:1" x14ac:dyDescent="0.25">
      <c r="A86" s="311" t="s">
        <v>127</v>
      </c>
    </row>
    <row r="87" spans="1:1" x14ac:dyDescent="0.25">
      <c r="A87" s="311" t="s">
        <v>364</v>
      </c>
    </row>
    <row r="88" spans="1:1" x14ac:dyDescent="0.25">
      <c r="A88" s="311" t="s">
        <v>247</v>
      </c>
    </row>
    <row r="89" spans="1:1" x14ac:dyDescent="0.25">
      <c r="A89" s="311" t="s">
        <v>248</v>
      </c>
    </row>
    <row r="90" spans="1:1" x14ac:dyDescent="0.25">
      <c r="A90" s="311" t="s">
        <v>128</v>
      </c>
    </row>
    <row r="91" spans="1:1" x14ac:dyDescent="0.25">
      <c r="A91" s="311" t="s">
        <v>129</v>
      </c>
    </row>
    <row r="92" spans="1:1" x14ac:dyDescent="0.25">
      <c r="A92" s="311" t="s">
        <v>130</v>
      </c>
    </row>
    <row r="93" spans="1:1" x14ac:dyDescent="0.25">
      <c r="A93" s="311" t="s">
        <v>131</v>
      </c>
    </row>
    <row r="94" spans="1:1" x14ac:dyDescent="0.25">
      <c r="A94" s="311" t="s">
        <v>132</v>
      </c>
    </row>
    <row r="95" spans="1:1" x14ac:dyDescent="0.25">
      <c r="A95" s="311" t="s">
        <v>133</v>
      </c>
    </row>
    <row r="96" spans="1:1" x14ac:dyDescent="0.25">
      <c r="A96" s="311" t="s">
        <v>134</v>
      </c>
    </row>
    <row r="97" spans="1:1" x14ac:dyDescent="0.25">
      <c r="A97" s="311" t="s">
        <v>478</v>
      </c>
    </row>
    <row r="98" spans="1:1" x14ac:dyDescent="0.25">
      <c r="A98" s="311" t="s">
        <v>135</v>
      </c>
    </row>
    <row r="99" spans="1:1" x14ac:dyDescent="0.25">
      <c r="A99" s="311" t="s">
        <v>136</v>
      </c>
    </row>
    <row r="100" spans="1:1" x14ac:dyDescent="0.25">
      <c r="A100" s="311" t="s">
        <v>542</v>
      </c>
    </row>
    <row r="101" spans="1:1" x14ac:dyDescent="0.25">
      <c r="A101" s="311" t="s">
        <v>249</v>
      </c>
    </row>
    <row r="102" spans="1:1" x14ac:dyDescent="0.25">
      <c r="A102" s="311" t="s">
        <v>137</v>
      </c>
    </row>
    <row r="103" spans="1:1" x14ac:dyDescent="0.25">
      <c r="A103" s="311" t="s">
        <v>250</v>
      </c>
    </row>
    <row r="104" spans="1:1" x14ac:dyDescent="0.25">
      <c r="A104" s="311" t="s">
        <v>372</v>
      </c>
    </row>
    <row r="105" spans="1:1" x14ac:dyDescent="0.25">
      <c r="A105" s="311" t="s">
        <v>138</v>
      </c>
    </row>
    <row r="106" spans="1:1" x14ac:dyDescent="0.25">
      <c r="A106" s="311" t="s">
        <v>139</v>
      </c>
    </row>
    <row r="107" spans="1:1" x14ac:dyDescent="0.25">
      <c r="A107" s="311" t="s">
        <v>140</v>
      </c>
    </row>
    <row r="108" spans="1:1" x14ac:dyDescent="0.25">
      <c r="A108" s="311" t="s">
        <v>384</v>
      </c>
    </row>
    <row r="109" spans="1:1" x14ac:dyDescent="0.25">
      <c r="A109" s="311" t="s">
        <v>141</v>
      </c>
    </row>
    <row r="110" spans="1:1" x14ac:dyDescent="0.25">
      <c r="A110" s="311" t="s">
        <v>142</v>
      </c>
    </row>
    <row r="111" spans="1:1" x14ac:dyDescent="0.25">
      <c r="A111" s="311" t="s">
        <v>143</v>
      </c>
    </row>
    <row r="112" spans="1:1" x14ac:dyDescent="0.25">
      <c r="A112" s="311" t="s">
        <v>243</v>
      </c>
    </row>
    <row r="113" spans="1:1" x14ac:dyDescent="0.25">
      <c r="A113" s="311" t="s">
        <v>144</v>
      </c>
    </row>
    <row r="114" spans="1:1" x14ac:dyDescent="0.25">
      <c r="A114" s="311" t="s">
        <v>145</v>
      </c>
    </row>
    <row r="115" spans="1:1" x14ac:dyDescent="0.25">
      <c r="A115" s="311" t="s">
        <v>520</v>
      </c>
    </row>
    <row r="116" spans="1:1" x14ac:dyDescent="0.25">
      <c r="A116" s="311" t="s">
        <v>146</v>
      </c>
    </row>
    <row r="117" spans="1:1" x14ac:dyDescent="0.25">
      <c r="A117" s="311" t="s">
        <v>421</v>
      </c>
    </row>
    <row r="118" spans="1:1" x14ac:dyDescent="0.25">
      <c r="A118" s="311" t="s">
        <v>147</v>
      </c>
    </row>
    <row r="119" spans="1:1" x14ac:dyDescent="0.25">
      <c r="A119" s="311" t="s">
        <v>518</v>
      </c>
    </row>
    <row r="120" spans="1:1" x14ac:dyDescent="0.25">
      <c r="A120" s="311" t="s">
        <v>148</v>
      </c>
    </row>
    <row r="121" spans="1:1" x14ac:dyDescent="0.25">
      <c r="A121" s="311" t="s">
        <v>540</v>
      </c>
    </row>
    <row r="122" spans="1:1" x14ac:dyDescent="0.25">
      <c r="A122" s="311" t="s">
        <v>251</v>
      </c>
    </row>
    <row r="123" spans="1:1" x14ac:dyDescent="0.25">
      <c r="A123" s="311" t="s">
        <v>252</v>
      </c>
    </row>
    <row r="124" spans="1:1" x14ac:dyDescent="0.25">
      <c r="A124" s="311" t="s">
        <v>235</v>
      </c>
    </row>
    <row r="125" spans="1:1" x14ac:dyDescent="0.25">
      <c r="A125" s="311" t="s">
        <v>149</v>
      </c>
    </row>
    <row r="126" spans="1:1" x14ac:dyDescent="0.25">
      <c r="A126" s="311" t="s">
        <v>150</v>
      </c>
    </row>
    <row r="127" spans="1:1" x14ac:dyDescent="0.25">
      <c r="A127" s="311" t="s">
        <v>253</v>
      </c>
    </row>
    <row r="128" spans="1:1" x14ac:dyDescent="0.25">
      <c r="A128" s="311" t="s">
        <v>254</v>
      </c>
    </row>
    <row r="129" spans="1:1" x14ac:dyDescent="0.25">
      <c r="A129" s="311" t="s">
        <v>151</v>
      </c>
    </row>
    <row r="130" spans="1:1" x14ac:dyDescent="0.25">
      <c r="A130" s="311" t="s">
        <v>152</v>
      </c>
    </row>
    <row r="131" spans="1:1" x14ac:dyDescent="0.25">
      <c r="A131" s="311" t="s">
        <v>541</v>
      </c>
    </row>
    <row r="132" spans="1:1" x14ac:dyDescent="0.25">
      <c r="A132" s="311" t="s">
        <v>255</v>
      </c>
    </row>
    <row r="133" spans="1:1" x14ac:dyDescent="0.25">
      <c r="A133" s="311" t="s">
        <v>153</v>
      </c>
    </row>
    <row r="134" spans="1:1" x14ac:dyDescent="0.25">
      <c r="A134" s="311" t="s">
        <v>256</v>
      </c>
    </row>
    <row r="135" spans="1:1" x14ac:dyDescent="0.25">
      <c r="A135" s="311" t="s">
        <v>467</v>
      </c>
    </row>
    <row r="136" spans="1:1" x14ac:dyDescent="0.25">
      <c r="A136" s="311" t="s">
        <v>257</v>
      </c>
    </row>
    <row r="137" spans="1:1" x14ac:dyDescent="0.25">
      <c r="A137" s="311" t="s">
        <v>258</v>
      </c>
    </row>
    <row r="138" spans="1:1" x14ac:dyDescent="0.25">
      <c r="A138" s="311" t="s">
        <v>385</v>
      </c>
    </row>
    <row r="139" spans="1:1" x14ac:dyDescent="0.25">
      <c r="A139" s="311" t="s">
        <v>259</v>
      </c>
    </row>
    <row r="140" spans="1:1" x14ac:dyDescent="0.25">
      <c r="A140" s="311" t="s">
        <v>260</v>
      </c>
    </row>
    <row r="141" spans="1:1" x14ac:dyDescent="0.25">
      <c r="A141" s="311" t="s">
        <v>154</v>
      </c>
    </row>
    <row r="142" spans="1:1" x14ac:dyDescent="0.25">
      <c r="A142" s="311" t="s">
        <v>155</v>
      </c>
    </row>
    <row r="143" spans="1:1" x14ac:dyDescent="0.25">
      <c r="A143" s="311" t="s">
        <v>156</v>
      </c>
    </row>
    <row r="144" spans="1:1" x14ac:dyDescent="0.25">
      <c r="A144" s="311" t="s">
        <v>157</v>
      </c>
    </row>
    <row r="145" spans="1:1" x14ac:dyDescent="0.25">
      <c r="A145" s="311" t="s">
        <v>386</v>
      </c>
    </row>
    <row r="146" spans="1:1" x14ac:dyDescent="0.25">
      <c r="A146" s="311" t="s">
        <v>387</v>
      </c>
    </row>
    <row r="147" spans="1:1" x14ac:dyDescent="0.25">
      <c r="A147" s="311" t="s">
        <v>158</v>
      </c>
    </row>
    <row r="148" spans="1:1" x14ac:dyDescent="0.25">
      <c r="A148" s="311" t="s">
        <v>261</v>
      </c>
    </row>
    <row r="149" spans="1:1" x14ac:dyDescent="0.25">
      <c r="A149" s="311" t="s">
        <v>262</v>
      </c>
    </row>
    <row r="150" spans="1:1" x14ac:dyDescent="0.25">
      <c r="A150" s="311" t="s">
        <v>263</v>
      </c>
    </row>
    <row r="151" spans="1:1" x14ac:dyDescent="0.25">
      <c r="A151" s="311" t="s">
        <v>159</v>
      </c>
    </row>
    <row r="152" spans="1:1" x14ac:dyDescent="0.25">
      <c r="A152" s="311" t="s">
        <v>160</v>
      </c>
    </row>
    <row r="153" spans="1:1" x14ac:dyDescent="0.25">
      <c r="A153" s="311" t="s">
        <v>437</v>
      </c>
    </row>
    <row r="154" spans="1:1" x14ac:dyDescent="0.25">
      <c r="A154" s="311" t="s">
        <v>161</v>
      </c>
    </row>
    <row r="155" spans="1:1" x14ac:dyDescent="0.25">
      <c r="A155" s="311" t="s">
        <v>330</v>
      </c>
    </row>
    <row r="156" spans="1:1" x14ac:dyDescent="0.25">
      <c r="A156" s="311" t="s">
        <v>162</v>
      </c>
    </row>
    <row r="157" spans="1:1" x14ac:dyDescent="0.25">
      <c r="A157" s="311" t="s">
        <v>264</v>
      </c>
    </row>
    <row r="158" spans="1:1" x14ac:dyDescent="0.25">
      <c r="A158" s="311" t="s">
        <v>519</v>
      </c>
    </row>
    <row r="159" spans="1:1" x14ac:dyDescent="0.25">
      <c r="A159" s="311" t="s">
        <v>163</v>
      </c>
    </row>
    <row r="160" spans="1:1" x14ac:dyDescent="0.25">
      <c r="A160" s="311" t="s">
        <v>265</v>
      </c>
    </row>
    <row r="161" spans="1:1" x14ac:dyDescent="0.25">
      <c r="A161" s="311" t="s">
        <v>164</v>
      </c>
    </row>
    <row r="162" spans="1:1" x14ac:dyDescent="0.25">
      <c r="A162" s="311" t="s">
        <v>244</v>
      </c>
    </row>
    <row r="163" spans="1:1" x14ac:dyDescent="0.25">
      <c r="A163" s="311" t="s">
        <v>332</v>
      </c>
    </row>
    <row r="164" spans="1:1" x14ac:dyDescent="0.25">
      <c r="A164" s="311" t="s">
        <v>165</v>
      </c>
    </row>
    <row r="165" spans="1:1" x14ac:dyDescent="0.25">
      <c r="A165" s="311" t="s">
        <v>266</v>
      </c>
    </row>
    <row r="166" spans="1:1" x14ac:dyDescent="0.25">
      <c r="A166" s="311" t="s">
        <v>267</v>
      </c>
    </row>
    <row r="167" spans="1:1" x14ac:dyDescent="0.25">
      <c r="A167" s="311" t="s">
        <v>361</v>
      </c>
    </row>
    <row r="168" spans="1:1" x14ac:dyDescent="0.25">
      <c r="A168" s="311" t="s">
        <v>166</v>
      </c>
    </row>
    <row r="169" spans="1:1" x14ac:dyDescent="0.25">
      <c r="A169" s="311" t="s">
        <v>470</v>
      </c>
    </row>
    <row r="170" spans="1:1" x14ac:dyDescent="0.25">
      <c r="A170" s="311" t="s">
        <v>466</v>
      </c>
    </row>
    <row r="171" spans="1:1" x14ac:dyDescent="0.25">
      <c r="A171" s="311" t="s">
        <v>167</v>
      </c>
    </row>
    <row r="172" spans="1:1" x14ac:dyDescent="0.25">
      <c r="A172" s="311" t="s">
        <v>268</v>
      </c>
    </row>
    <row r="173" spans="1:1" x14ac:dyDescent="0.25">
      <c r="A173" s="311" t="s">
        <v>168</v>
      </c>
    </row>
    <row r="174" spans="1:1" x14ac:dyDescent="0.25">
      <c r="A174" s="311" t="s">
        <v>169</v>
      </c>
    </row>
    <row r="175" spans="1:1" x14ac:dyDescent="0.25">
      <c r="A175" s="311" t="s">
        <v>170</v>
      </c>
    </row>
    <row r="176" spans="1:1" x14ac:dyDescent="0.25">
      <c r="A176" s="311" t="s">
        <v>438</v>
      </c>
    </row>
    <row r="177" spans="1:1" x14ac:dyDescent="0.25">
      <c r="A177" s="311" t="s">
        <v>171</v>
      </c>
    </row>
    <row r="178" spans="1:1" x14ac:dyDescent="0.25">
      <c r="A178" s="311" t="s">
        <v>172</v>
      </c>
    </row>
    <row r="179" spans="1:1" x14ac:dyDescent="0.25">
      <c r="A179" s="311" t="s">
        <v>173</v>
      </c>
    </row>
    <row r="180" spans="1:1" x14ac:dyDescent="0.25">
      <c r="A180" s="311" t="s">
        <v>174</v>
      </c>
    </row>
    <row r="181" spans="1:1" x14ac:dyDescent="0.25">
      <c r="A181" s="311" t="s">
        <v>175</v>
      </c>
    </row>
    <row r="182" spans="1:1" x14ac:dyDescent="0.25">
      <c r="A182" s="311" t="s">
        <v>485</v>
      </c>
    </row>
    <row r="183" spans="1:1" x14ac:dyDescent="0.25">
      <c r="A183" s="311" t="s">
        <v>269</v>
      </c>
    </row>
    <row r="184" spans="1:1" x14ac:dyDescent="0.25">
      <c r="A184" s="311" t="s">
        <v>521</v>
      </c>
    </row>
    <row r="185" spans="1:1" x14ac:dyDescent="0.25">
      <c r="A185" s="311" t="s">
        <v>363</v>
      </c>
    </row>
    <row r="186" spans="1:1" x14ac:dyDescent="0.25">
      <c r="A186" s="311" t="s">
        <v>412</v>
      </c>
    </row>
    <row r="187" spans="1:1" x14ac:dyDescent="0.25">
      <c r="A187" s="311" t="s">
        <v>270</v>
      </c>
    </row>
    <row r="188" spans="1:1" x14ac:dyDescent="0.25">
      <c r="A188" s="311" t="s">
        <v>176</v>
      </c>
    </row>
    <row r="189" spans="1:1" x14ac:dyDescent="0.25">
      <c r="A189" s="311" t="s">
        <v>177</v>
      </c>
    </row>
    <row r="190" spans="1:1" x14ac:dyDescent="0.25">
      <c r="A190" s="311" t="s">
        <v>388</v>
      </c>
    </row>
    <row r="191" spans="1:1" x14ac:dyDescent="0.25">
      <c r="A191" s="311" t="s">
        <v>178</v>
      </c>
    </row>
    <row r="192" spans="1:1" x14ac:dyDescent="0.25">
      <c r="A192" s="311" t="s">
        <v>271</v>
      </c>
    </row>
    <row r="193" spans="1:1" x14ac:dyDescent="0.25">
      <c r="A193" s="311" t="s">
        <v>337</v>
      </c>
    </row>
    <row r="194" spans="1:1" x14ac:dyDescent="0.25">
      <c r="A194" s="311" t="s">
        <v>362</v>
      </c>
    </row>
    <row r="195" spans="1:1" s="311" customFormat="1" x14ac:dyDescent="0.25">
      <c r="A195" s="311" t="s">
        <v>389</v>
      </c>
    </row>
    <row r="196" spans="1:1" x14ac:dyDescent="0.25">
      <c r="A196" s="311" t="s">
        <v>179</v>
      </c>
    </row>
  </sheetData>
  <mergeCells count="12">
    <mergeCell ref="P1:R1"/>
    <mergeCell ref="B59:E59"/>
    <mergeCell ref="B3:O3"/>
    <mergeCell ref="B1:O1"/>
    <mergeCell ref="B54:E54"/>
    <mergeCell ref="B7:D7"/>
    <mergeCell ref="E7:J7"/>
    <mergeCell ref="B5:D5"/>
    <mergeCell ref="F5:I5"/>
    <mergeCell ref="M57:O57"/>
    <mergeCell ref="I56:J56"/>
    <mergeCell ref="I57:J57"/>
  </mergeCells>
  <phoneticPr fontId="0" type="noConversion"/>
  <dataValidations count="1">
    <dataValidation type="list" allowBlank="1" showInputMessage="1" showErrorMessage="1" sqref="B5:D5" xr:uid="{00000000-0002-0000-0100-000000000000}">
      <formula1>$A$62:$A$285</formula1>
    </dataValidation>
  </dataValidations>
  <hyperlinks>
    <hyperlink ref="M57:O57" location="LANCEURS!A1" display="RETOUR" xr:uid="{00000000-0004-0000-0100-000000000000}"/>
    <hyperlink ref="P1:R1" location="LANCEURS!A1" display="RETOUR" xr:uid="{EEBE3210-B76E-4E5F-806B-5B00459F6F4B}"/>
  </hyperlinks>
  <printOptions horizontalCentered="1"/>
  <pageMargins left="0.39370078740157483" right="0.39370078740157483" top="0.78740157480314965" bottom="0.78740157480314965" header="0.51181102362204722" footer="0.51181102362204722"/>
  <pageSetup orientation="landscape" horizontalDpi="300" verticalDpi="300" r:id="rId1"/>
  <headerFooter alignWithMargins="0"/>
  <ignoredErrors>
    <ignoredError sqref="F23" emptyCellReference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T23"/>
  <sheetViews>
    <sheetView showGridLines="0" showRowColHeaders="0" topLeftCell="B1" workbookViewId="0">
      <selection activeCell="A4" sqref="A4:S4"/>
    </sheetView>
  </sheetViews>
  <sheetFormatPr baseColWidth="10" defaultRowHeight="12.5" x14ac:dyDescent="0.25"/>
  <cols>
    <col min="1" max="1" width="19.7265625" hidden="1" customWidth="1"/>
    <col min="2" max="2" width="7.7265625" customWidth="1"/>
    <col min="3" max="3" width="5.81640625" customWidth="1"/>
    <col min="4" max="4" width="15.453125" customWidth="1"/>
    <col min="5" max="5" width="14.1796875" customWidth="1"/>
    <col min="6" max="8" width="7.81640625" customWidth="1"/>
    <col min="9" max="9" width="10.453125" customWidth="1"/>
    <col min="10" max="16" width="7.81640625" customWidth="1"/>
    <col min="17" max="17" width="11.1796875" customWidth="1"/>
    <col min="18" max="18" width="2.54296875" hidden="1" customWidth="1"/>
    <col min="19" max="19" width="11.453125" hidden="1" customWidth="1"/>
  </cols>
  <sheetData>
    <row r="2" spans="1:20" s="19" customFormat="1" ht="25.5" thickBot="1" x14ac:dyDescent="0.55000000000000004">
      <c r="A2" s="347" t="s">
        <v>110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</row>
    <row r="3" spans="1:20" s="19" customFormat="1" ht="16" customHeight="1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61" t="s">
        <v>295</v>
      </c>
      <c r="R3" s="362"/>
      <c r="S3" s="362"/>
      <c r="T3" s="218"/>
    </row>
    <row r="4" spans="1:20" s="19" customFormat="1" ht="16" customHeight="1" x14ac:dyDescent="0.4">
      <c r="A4" s="359" t="s">
        <v>422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</row>
    <row r="5" spans="1:20" s="360" customFormat="1" x14ac:dyDescent="0.25"/>
    <row r="6" spans="1:20" ht="18.5" thickBot="1" x14ac:dyDescent="0.3">
      <c r="B6" s="224" t="s">
        <v>298</v>
      </c>
      <c r="C6" s="223"/>
      <c r="D6" s="285" t="s">
        <v>299</v>
      </c>
      <c r="E6" s="224" t="s">
        <v>300</v>
      </c>
      <c r="F6" s="224" t="s">
        <v>275</v>
      </c>
      <c r="G6" s="224" t="s">
        <v>6</v>
      </c>
      <c r="H6" s="224" t="s">
        <v>13</v>
      </c>
      <c r="I6" s="224" t="s">
        <v>14</v>
      </c>
      <c r="J6" s="224" t="s">
        <v>0</v>
      </c>
      <c r="K6" s="224" t="s">
        <v>7</v>
      </c>
      <c r="L6" s="224" t="s">
        <v>9</v>
      </c>
      <c r="M6" s="224" t="s">
        <v>10</v>
      </c>
      <c r="N6" s="224" t="s">
        <v>15</v>
      </c>
      <c r="O6" s="224" t="s">
        <v>16</v>
      </c>
      <c r="P6" s="224" t="s">
        <v>17</v>
      </c>
      <c r="Q6" s="224" t="s">
        <v>18</v>
      </c>
    </row>
    <row r="7" spans="1:20" ht="16" customHeight="1" thickTop="1" x14ac:dyDescent="0.25">
      <c r="A7" t="s">
        <v>354</v>
      </c>
      <c r="B7" s="227">
        <v>1</v>
      </c>
      <c r="C7" s="266" t="s">
        <v>20</v>
      </c>
      <c r="D7" s="232" t="s">
        <v>344</v>
      </c>
      <c r="E7" s="225" t="s">
        <v>340</v>
      </c>
      <c r="F7" s="227">
        <v>1</v>
      </c>
      <c r="G7" s="227" t="s">
        <v>5</v>
      </c>
      <c r="H7" s="227">
        <v>25</v>
      </c>
      <c r="I7" s="228">
        <v>142</v>
      </c>
      <c r="J7" s="227">
        <v>181</v>
      </c>
      <c r="K7" s="227">
        <v>293</v>
      </c>
      <c r="L7" s="227">
        <v>55</v>
      </c>
      <c r="M7" s="227">
        <v>41</v>
      </c>
      <c r="N7" s="227">
        <v>18</v>
      </c>
      <c r="O7" s="227">
        <v>7</v>
      </c>
      <c r="P7" s="227">
        <v>0</v>
      </c>
      <c r="Q7" s="263">
        <v>1.2746478873239437</v>
      </c>
    </row>
    <row r="8" spans="1:20" ht="16" customHeight="1" x14ac:dyDescent="0.25">
      <c r="A8" t="s">
        <v>183</v>
      </c>
      <c r="B8" s="232">
        <v>2</v>
      </c>
      <c r="C8" s="267" t="s">
        <v>20</v>
      </c>
      <c r="D8" s="232" t="s">
        <v>284</v>
      </c>
      <c r="E8" s="230" t="s">
        <v>285</v>
      </c>
      <c r="F8" s="232">
        <v>3</v>
      </c>
      <c r="G8" s="232" t="s">
        <v>1</v>
      </c>
      <c r="H8" s="232">
        <v>22</v>
      </c>
      <c r="I8" s="234">
        <v>129.66</v>
      </c>
      <c r="J8" s="232">
        <v>184</v>
      </c>
      <c r="K8" s="232">
        <v>265</v>
      </c>
      <c r="L8" s="232">
        <v>46</v>
      </c>
      <c r="M8" s="232">
        <v>20</v>
      </c>
      <c r="N8" s="232">
        <v>15</v>
      </c>
      <c r="O8" s="232">
        <v>7</v>
      </c>
      <c r="P8" s="232">
        <v>0</v>
      </c>
      <c r="Q8" s="235">
        <v>1.4190960974857318</v>
      </c>
    </row>
    <row r="9" spans="1:20" ht="16" customHeight="1" x14ac:dyDescent="0.25">
      <c r="A9" t="s">
        <v>418</v>
      </c>
      <c r="B9" s="232">
        <v>3</v>
      </c>
      <c r="C9" s="267" t="s">
        <v>20</v>
      </c>
      <c r="D9" s="232" t="s">
        <v>413</v>
      </c>
      <c r="E9" s="230" t="s">
        <v>279</v>
      </c>
      <c r="F9" s="232">
        <v>3</v>
      </c>
      <c r="G9" s="232" t="s">
        <v>21</v>
      </c>
      <c r="H9" s="232">
        <v>24</v>
      </c>
      <c r="I9" s="234">
        <v>116.66</v>
      </c>
      <c r="J9" s="232">
        <v>202</v>
      </c>
      <c r="K9" s="232">
        <v>247</v>
      </c>
      <c r="L9" s="232">
        <v>98</v>
      </c>
      <c r="M9" s="232">
        <v>48</v>
      </c>
      <c r="N9" s="232">
        <v>10</v>
      </c>
      <c r="O9" s="232">
        <v>14</v>
      </c>
      <c r="P9" s="232">
        <v>0</v>
      </c>
      <c r="Q9" s="235">
        <v>1.731527515858049</v>
      </c>
    </row>
    <row r="10" spans="1:20" ht="16" customHeight="1" x14ac:dyDescent="0.25">
      <c r="A10" t="s">
        <v>184</v>
      </c>
      <c r="B10" s="232">
        <v>4</v>
      </c>
      <c r="C10" s="267" t="s">
        <v>20</v>
      </c>
      <c r="D10" s="232" t="s">
        <v>276</v>
      </c>
      <c r="E10" s="230" t="s">
        <v>277</v>
      </c>
      <c r="F10" s="232">
        <v>5</v>
      </c>
      <c r="G10" s="232" t="s">
        <v>19</v>
      </c>
      <c r="H10" s="233">
        <v>22</v>
      </c>
      <c r="I10" s="234">
        <v>111.33</v>
      </c>
      <c r="J10" s="232">
        <v>205</v>
      </c>
      <c r="K10" s="232">
        <v>266</v>
      </c>
      <c r="L10" s="232">
        <v>48</v>
      </c>
      <c r="M10" s="232">
        <v>62</v>
      </c>
      <c r="N10" s="232">
        <v>10</v>
      </c>
      <c r="O10" s="232">
        <v>11</v>
      </c>
      <c r="P10" s="232">
        <v>0</v>
      </c>
      <c r="Q10" s="235">
        <v>1.8413724961825204</v>
      </c>
    </row>
    <row r="11" spans="1:20" ht="16" customHeight="1" x14ac:dyDescent="0.25">
      <c r="A11" t="s">
        <v>197</v>
      </c>
      <c r="B11" s="232">
        <v>5</v>
      </c>
      <c r="C11" s="267" t="s">
        <v>20</v>
      </c>
      <c r="D11" s="232" t="s">
        <v>338</v>
      </c>
      <c r="E11" s="230" t="s">
        <v>339</v>
      </c>
      <c r="F11" s="232">
        <v>4</v>
      </c>
      <c r="G11" s="232" t="s">
        <v>8</v>
      </c>
      <c r="H11" s="232">
        <v>24</v>
      </c>
      <c r="I11" s="234">
        <v>118</v>
      </c>
      <c r="J11" s="232">
        <v>230</v>
      </c>
      <c r="K11" s="232">
        <v>279</v>
      </c>
      <c r="L11" s="232">
        <v>93</v>
      </c>
      <c r="M11" s="232">
        <v>51</v>
      </c>
      <c r="N11" s="232">
        <v>9</v>
      </c>
      <c r="O11" s="232">
        <v>15</v>
      </c>
      <c r="P11" s="232">
        <v>0</v>
      </c>
      <c r="Q11" s="235">
        <v>1.9491525423728813</v>
      </c>
    </row>
    <row r="12" spans="1:20" ht="16" customHeight="1" x14ac:dyDescent="0.25">
      <c r="A12" t="s">
        <v>200</v>
      </c>
      <c r="B12" s="232">
        <v>6</v>
      </c>
      <c r="C12" s="267" t="s">
        <v>20</v>
      </c>
      <c r="D12" s="232" t="s">
        <v>345</v>
      </c>
      <c r="E12" s="230" t="s">
        <v>346</v>
      </c>
      <c r="F12" s="232">
        <v>2</v>
      </c>
      <c r="G12" s="232" t="s">
        <v>350</v>
      </c>
      <c r="H12" s="233">
        <v>21</v>
      </c>
      <c r="I12" s="234">
        <v>101</v>
      </c>
      <c r="J12" s="232">
        <v>211</v>
      </c>
      <c r="K12" s="232">
        <v>244</v>
      </c>
      <c r="L12" s="232">
        <v>78</v>
      </c>
      <c r="M12" s="232">
        <v>29</v>
      </c>
      <c r="N12" s="232">
        <v>7</v>
      </c>
      <c r="O12" s="232">
        <v>14</v>
      </c>
      <c r="P12" s="232">
        <v>0</v>
      </c>
      <c r="Q12" s="235">
        <v>2.0891089108910892</v>
      </c>
    </row>
    <row r="13" spans="1:20" ht="16" customHeight="1" thickBot="1" x14ac:dyDescent="0.3">
      <c r="B13" s="254"/>
      <c r="C13" s="236"/>
      <c r="D13" s="286"/>
      <c r="E13" s="236"/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64"/>
    </row>
    <row r="14" spans="1:20" ht="16" customHeight="1" thickTop="1" x14ac:dyDescent="0.25">
      <c r="A14" t="s">
        <v>419</v>
      </c>
      <c r="B14" s="239">
        <v>1</v>
      </c>
      <c r="C14" s="268" t="s">
        <v>181</v>
      </c>
      <c r="D14" s="232" t="s">
        <v>414</v>
      </c>
      <c r="E14" s="237" t="s">
        <v>415</v>
      </c>
      <c r="F14" s="239">
        <v>4</v>
      </c>
      <c r="G14" s="239" t="s">
        <v>21</v>
      </c>
      <c r="H14" s="240">
        <v>3</v>
      </c>
      <c r="I14" s="241">
        <v>6</v>
      </c>
      <c r="J14" s="240">
        <v>4</v>
      </c>
      <c r="K14" s="240">
        <v>7</v>
      </c>
      <c r="L14" s="240">
        <v>0</v>
      </c>
      <c r="M14" s="240">
        <v>6</v>
      </c>
      <c r="N14" s="240">
        <v>0</v>
      </c>
      <c r="O14" s="240">
        <v>0</v>
      </c>
      <c r="P14" s="240">
        <v>0</v>
      </c>
      <c r="Q14" s="252">
        <v>0.66666666666666663</v>
      </c>
    </row>
    <row r="15" spans="1:20" ht="16" customHeight="1" x14ac:dyDescent="0.25">
      <c r="A15" t="s">
        <v>406</v>
      </c>
      <c r="B15" s="232">
        <v>2</v>
      </c>
      <c r="C15" s="267" t="s">
        <v>181</v>
      </c>
      <c r="D15" s="232" t="s">
        <v>401</v>
      </c>
      <c r="E15" s="230" t="s">
        <v>402</v>
      </c>
      <c r="F15" s="232">
        <v>5</v>
      </c>
      <c r="G15" s="244" t="s">
        <v>5</v>
      </c>
      <c r="H15" s="245">
        <v>2</v>
      </c>
      <c r="I15" s="246">
        <v>1.66</v>
      </c>
      <c r="J15" s="244">
        <v>2</v>
      </c>
      <c r="K15" s="244">
        <v>2</v>
      </c>
      <c r="L15" s="244">
        <v>2</v>
      </c>
      <c r="M15" s="244">
        <v>0</v>
      </c>
      <c r="N15" s="244">
        <v>0</v>
      </c>
      <c r="O15" s="244">
        <v>0</v>
      </c>
      <c r="P15" s="244">
        <v>0</v>
      </c>
      <c r="Q15" s="235">
        <v>1.2048192771084336</v>
      </c>
    </row>
    <row r="16" spans="1:20" ht="16" customHeight="1" x14ac:dyDescent="0.25">
      <c r="A16" t="s">
        <v>404</v>
      </c>
      <c r="B16" s="232">
        <v>3</v>
      </c>
      <c r="C16" s="267" t="s">
        <v>181</v>
      </c>
      <c r="D16" s="232" t="s">
        <v>398</v>
      </c>
      <c r="E16" s="230" t="s">
        <v>399</v>
      </c>
      <c r="F16" s="232">
        <v>4</v>
      </c>
      <c r="G16" s="232" t="s">
        <v>350</v>
      </c>
      <c r="H16" s="233">
        <v>5</v>
      </c>
      <c r="I16" s="234">
        <v>20.66</v>
      </c>
      <c r="J16" s="232">
        <v>33</v>
      </c>
      <c r="K16" s="232">
        <v>43</v>
      </c>
      <c r="L16" s="232">
        <v>15</v>
      </c>
      <c r="M16" s="232">
        <v>7</v>
      </c>
      <c r="N16" s="232">
        <v>2</v>
      </c>
      <c r="O16" s="232">
        <v>2</v>
      </c>
      <c r="P16" s="232">
        <v>0</v>
      </c>
      <c r="Q16" s="235">
        <v>1.5972894482090998</v>
      </c>
    </row>
    <row r="17" spans="1:17" ht="16" customHeight="1" x14ac:dyDescent="0.25">
      <c r="A17" t="s">
        <v>195</v>
      </c>
      <c r="B17" s="232">
        <v>4</v>
      </c>
      <c r="C17" s="267" t="s">
        <v>181</v>
      </c>
      <c r="D17" s="232" t="s">
        <v>325</v>
      </c>
      <c r="E17" s="230" t="s">
        <v>326</v>
      </c>
      <c r="F17" s="232">
        <v>2</v>
      </c>
      <c r="G17" s="232" t="s">
        <v>1</v>
      </c>
      <c r="H17" s="233">
        <v>2</v>
      </c>
      <c r="I17" s="234">
        <v>10.66</v>
      </c>
      <c r="J17" s="232">
        <v>19</v>
      </c>
      <c r="K17" s="232">
        <v>29</v>
      </c>
      <c r="L17" s="232">
        <v>7</v>
      </c>
      <c r="M17" s="232">
        <v>1</v>
      </c>
      <c r="N17" s="232">
        <v>0</v>
      </c>
      <c r="O17" s="232">
        <v>2</v>
      </c>
      <c r="P17" s="232">
        <v>0</v>
      </c>
      <c r="Q17" s="235">
        <v>1.7823639774859288</v>
      </c>
    </row>
    <row r="18" spans="1:17" ht="16" customHeight="1" x14ac:dyDescent="0.25">
      <c r="A18" t="s">
        <v>360</v>
      </c>
      <c r="B18" s="232">
        <v>5</v>
      </c>
      <c r="C18" s="269" t="s">
        <v>181</v>
      </c>
      <c r="D18" s="232" t="s">
        <v>347</v>
      </c>
      <c r="E18" s="271" t="s">
        <v>281</v>
      </c>
      <c r="F18" s="248">
        <v>5</v>
      </c>
      <c r="G18" s="248" t="s">
        <v>8</v>
      </c>
      <c r="H18" s="233">
        <v>2</v>
      </c>
      <c r="I18" s="234">
        <v>4</v>
      </c>
      <c r="J18" s="232">
        <v>8</v>
      </c>
      <c r="K18" s="232">
        <v>11</v>
      </c>
      <c r="L18" s="232">
        <v>3</v>
      </c>
      <c r="M18" s="232">
        <v>1</v>
      </c>
      <c r="N18" s="232">
        <v>0</v>
      </c>
      <c r="O18" s="232">
        <v>0</v>
      </c>
      <c r="P18" s="232">
        <v>0</v>
      </c>
      <c r="Q18" s="235">
        <v>2</v>
      </c>
    </row>
    <row r="19" spans="1:17" ht="16" customHeight="1" x14ac:dyDescent="0.25">
      <c r="A19" t="s">
        <v>194</v>
      </c>
      <c r="B19" s="244">
        <v>6</v>
      </c>
      <c r="C19" s="270" t="s">
        <v>181</v>
      </c>
      <c r="D19" s="232" t="s">
        <v>290</v>
      </c>
      <c r="E19" s="230" t="s">
        <v>279</v>
      </c>
      <c r="F19" s="232">
        <v>3</v>
      </c>
      <c r="G19" s="232" t="s">
        <v>19</v>
      </c>
      <c r="H19" s="233">
        <v>9</v>
      </c>
      <c r="I19" s="234">
        <v>24.33</v>
      </c>
      <c r="J19" s="232">
        <v>54</v>
      </c>
      <c r="K19" s="232">
        <v>66</v>
      </c>
      <c r="L19" s="232">
        <v>7</v>
      </c>
      <c r="M19" s="232">
        <v>5</v>
      </c>
      <c r="N19" s="232">
        <v>2</v>
      </c>
      <c r="O19" s="232">
        <v>2</v>
      </c>
      <c r="P19" s="232">
        <v>0</v>
      </c>
      <c r="Q19" s="235">
        <v>2.219482120838471</v>
      </c>
    </row>
    <row r="20" spans="1:17" ht="16" customHeight="1" x14ac:dyDescent="0.25">
      <c r="A20" t="s">
        <v>358</v>
      </c>
      <c r="B20" s="232">
        <v>7</v>
      </c>
      <c r="C20" s="232" t="s">
        <v>181</v>
      </c>
      <c r="D20" s="232" t="s">
        <v>351</v>
      </c>
      <c r="E20" s="250" t="s">
        <v>352</v>
      </c>
      <c r="F20" s="232">
        <v>4</v>
      </c>
      <c r="G20" s="232" t="s">
        <v>8</v>
      </c>
      <c r="H20" s="233">
        <v>4</v>
      </c>
      <c r="I20" s="234">
        <v>5.66</v>
      </c>
      <c r="J20" s="233">
        <v>14</v>
      </c>
      <c r="K20" s="233">
        <v>17</v>
      </c>
      <c r="L20" s="233">
        <v>7</v>
      </c>
      <c r="M20" s="233">
        <v>2</v>
      </c>
      <c r="N20" s="233">
        <v>1</v>
      </c>
      <c r="O20" s="233">
        <v>0</v>
      </c>
      <c r="P20" s="233">
        <v>0</v>
      </c>
      <c r="Q20" s="235">
        <v>2.4734982332155475</v>
      </c>
    </row>
    <row r="21" spans="1:17" ht="16" customHeight="1" x14ac:dyDescent="0.25">
      <c r="A21" t="s">
        <v>196</v>
      </c>
      <c r="B21" s="232">
        <v>8</v>
      </c>
      <c r="C21" s="232" t="s">
        <v>181</v>
      </c>
      <c r="D21" s="232" t="s">
        <v>291</v>
      </c>
      <c r="E21" s="232" t="s">
        <v>292</v>
      </c>
      <c r="F21" s="232">
        <v>5</v>
      </c>
      <c r="G21" s="232" t="s">
        <v>1</v>
      </c>
      <c r="H21" s="233">
        <v>1</v>
      </c>
      <c r="I21" s="234">
        <v>5.66</v>
      </c>
      <c r="J21" s="232">
        <v>17</v>
      </c>
      <c r="K21" s="232">
        <v>20</v>
      </c>
      <c r="L21" s="232">
        <v>6</v>
      </c>
      <c r="M21" s="232">
        <v>0</v>
      </c>
      <c r="N21" s="232">
        <v>1</v>
      </c>
      <c r="O21" s="232">
        <v>0</v>
      </c>
      <c r="P21" s="232">
        <v>0</v>
      </c>
      <c r="Q21" s="235">
        <v>3.0035335689045937</v>
      </c>
    </row>
    <row r="22" spans="1:17" ht="15.5" x14ac:dyDescent="0.25">
      <c r="A22" t="s">
        <v>420</v>
      </c>
      <c r="B22" s="293">
        <v>9</v>
      </c>
      <c r="C22" s="293" t="s">
        <v>181</v>
      </c>
      <c r="D22" s="293" t="s">
        <v>416</v>
      </c>
      <c r="E22" s="293" t="s">
        <v>417</v>
      </c>
      <c r="F22" s="293">
        <v>1</v>
      </c>
      <c r="G22" s="293" t="s">
        <v>21</v>
      </c>
      <c r="H22" s="293">
        <v>1</v>
      </c>
      <c r="I22" s="293">
        <v>1.33</v>
      </c>
      <c r="J22" s="293">
        <v>6</v>
      </c>
      <c r="K22" s="293">
        <v>6</v>
      </c>
      <c r="L22" s="293">
        <v>1</v>
      </c>
      <c r="M22" s="293">
        <v>1</v>
      </c>
      <c r="N22" s="293">
        <v>0</v>
      </c>
      <c r="O22" s="293">
        <v>0</v>
      </c>
      <c r="P22" s="293">
        <v>0</v>
      </c>
      <c r="Q22" s="235">
        <v>4.511278195488722</v>
      </c>
    </row>
    <row r="23" spans="1:17" ht="15.5" x14ac:dyDescent="0.25">
      <c r="A23" t="s">
        <v>403</v>
      </c>
      <c r="B23" s="232">
        <v>10</v>
      </c>
      <c r="C23" s="232" t="s">
        <v>181</v>
      </c>
      <c r="D23" s="232" t="s">
        <v>396</v>
      </c>
      <c r="E23" s="232" t="s">
        <v>397</v>
      </c>
      <c r="F23" s="232">
        <v>3</v>
      </c>
      <c r="G23" s="232" t="s">
        <v>21</v>
      </c>
      <c r="H23" s="232">
        <v>1</v>
      </c>
      <c r="I23" s="234">
        <v>1.67</v>
      </c>
      <c r="J23" s="232">
        <v>9</v>
      </c>
      <c r="K23" s="232">
        <v>9</v>
      </c>
      <c r="L23" s="232">
        <v>2</v>
      </c>
      <c r="M23" s="232">
        <v>2</v>
      </c>
      <c r="N23" s="232">
        <v>0</v>
      </c>
      <c r="O23" s="232">
        <v>1</v>
      </c>
      <c r="P23" s="232">
        <v>0</v>
      </c>
      <c r="Q23" s="235">
        <v>5.3892215568862278</v>
      </c>
    </row>
  </sheetData>
  <mergeCells count="4">
    <mergeCell ref="A2:S2"/>
    <mergeCell ref="Q3:S3"/>
    <mergeCell ref="A4:S4"/>
    <mergeCell ref="A5:XFD5"/>
  </mergeCells>
  <phoneticPr fontId="16" type="noConversion"/>
  <hyperlinks>
    <hyperlink ref="Q3:S3" location="LANCEURS!A1" display="RETOUR" xr:uid="{00000000-0004-0000-0500-000000000000}"/>
    <hyperlink ref="D9" location="Aigles!A1:A36" display="Forbes" xr:uid="{00000000-0004-0000-0500-000001000000}"/>
    <hyperlink ref="D8" location="Faucons!A1:A36" display="Beaudoin" xr:uid="{00000000-0004-0000-0500-000002000000}"/>
    <hyperlink ref="D11" location="Condors!A1:A36" display="Vézina" xr:uid="{00000000-0004-0000-0500-000003000000}"/>
    <hyperlink ref="D7" location="Harfangs!A1:A36" display="Barrette" xr:uid="{00000000-0004-0000-0500-000004000000}"/>
    <hyperlink ref="D10" location="Vautours!A1:A36" display="Chaussé" xr:uid="{00000000-0004-0000-0500-000005000000}"/>
    <hyperlink ref="D12" location="Ducs!A1:A36" display="Lépine " xr:uid="{00000000-0004-0000-0500-000006000000}"/>
    <hyperlink ref="D19" location="Vautours!A39:A74" display="Larivière" xr:uid="{00000000-0004-0000-0500-000007000000}"/>
    <hyperlink ref="D20" location="Condors!A39:A75" display="Hammarrenger" xr:uid="{00000000-0004-0000-0500-000008000000}"/>
    <hyperlink ref="D16" location="Ducs!A42:A78" display="Boileau" xr:uid="{00000000-0004-0000-0500-000009000000}"/>
    <hyperlink ref="D14" location="Aigles!A41:A78" display="Beaudry" xr:uid="{00000000-0004-0000-0500-00000A000000}"/>
    <hyperlink ref="D22" location="Aigles!A82:A118" display="Guerrera" xr:uid="{00000000-0004-0000-0500-00000B000000}"/>
    <hyperlink ref="D15" location="Harfangs!A38:A75" display="Asselin" xr:uid="{00000000-0004-0000-0500-00000C000000}"/>
    <hyperlink ref="D17" location="Faucons!A38:A76" display="Misischia" xr:uid="{00000000-0004-0000-0500-00000D000000}"/>
    <hyperlink ref="D23" location="Aigles!A122:A158" display="Bonin" xr:uid="{00000000-0004-0000-0500-00000E000000}"/>
    <hyperlink ref="D18" location="Condors!A78:A115" display="Collard" xr:uid="{00000000-0004-0000-0500-00000F000000}"/>
    <hyperlink ref="D21" location="Faucons!A80:A117" display="Blouin" xr:uid="{00000000-0004-0000-0500-000010000000}"/>
  </hyperlinks>
  <pageMargins left="0.78740157499999996" right="0.78740157499999996" top="0.984251969" bottom="0.984251969" header="0.4921259845" footer="0.4921259845"/>
  <pageSetup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20"/>
  <sheetViews>
    <sheetView showGridLines="0" showRowColHeaders="0" topLeftCell="B1" workbookViewId="0">
      <selection activeCell="A5" sqref="A5"/>
    </sheetView>
  </sheetViews>
  <sheetFormatPr baseColWidth="10" defaultRowHeight="12.5" x14ac:dyDescent="0.25"/>
  <cols>
    <col min="1" max="1" width="42.81640625" hidden="1" customWidth="1"/>
    <col min="2" max="2" width="4.7265625" customWidth="1"/>
    <col min="3" max="3" width="5.26953125" customWidth="1"/>
    <col min="4" max="4" width="16.453125" bestFit="1" customWidth="1"/>
    <col min="5" max="5" width="13" customWidth="1"/>
    <col min="6" max="6" width="7.81640625" customWidth="1"/>
    <col min="7" max="7" width="7.26953125" customWidth="1"/>
    <col min="8" max="8" width="6.7265625" customWidth="1"/>
    <col min="9" max="9" width="10" customWidth="1"/>
    <col min="10" max="10" width="7.81640625" customWidth="1"/>
    <col min="11" max="11" width="6.26953125" customWidth="1"/>
    <col min="12" max="12" width="7" customWidth="1"/>
    <col min="13" max="13" width="5.7265625" customWidth="1"/>
    <col min="14" max="14" width="6.54296875" customWidth="1"/>
    <col min="15" max="15" width="5.54296875" customWidth="1"/>
    <col min="16" max="16" width="6.26953125" customWidth="1"/>
    <col min="17" max="17" width="11.26953125" customWidth="1"/>
    <col min="18" max="18" width="2.81640625" hidden="1" customWidth="1"/>
    <col min="19" max="19" width="11.453125" hidden="1" customWidth="1"/>
  </cols>
  <sheetData>
    <row r="1" spans="1:20" s="19" customFormat="1" ht="25.5" thickBot="1" x14ac:dyDescent="0.55000000000000004">
      <c r="A1" s="347" t="s">
        <v>110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</row>
    <row r="2" spans="1:20" s="19" customFormat="1" ht="16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61" t="s">
        <v>295</v>
      </c>
      <c r="R2" s="362"/>
      <c r="S2" s="362"/>
      <c r="T2" s="218"/>
    </row>
    <row r="3" spans="1:20" s="19" customFormat="1" ht="16" customHeight="1" x14ac:dyDescent="0.4">
      <c r="A3" s="359" t="s">
        <v>408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</row>
    <row r="4" spans="1:20" s="360" customFormat="1" x14ac:dyDescent="0.25"/>
    <row r="5" spans="1:20" ht="18.5" thickBot="1" x14ac:dyDescent="0.3">
      <c r="B5" s="224" t="s">
        <v>298</v>
      </c>
      <c r="C5" s="223"/>
      <c r="D5" s="285" t="s">
        <v>299</v>
      </c>
      <c r="E5" s="224" t="s">
        <v>300</v>
      </c>
      <c r="F5" s="224" t="s">
        <v>275</v>
      </c>
      <c r="G5" s="224" t="s">
        <v>6</v>
      </c>
      <c r="H5" s="224" t="s">
        <v>13</v>
      </c>
      <c r="I5" s="224" t="s">
        <v>14</v>
      </c>
      <c r="J5" s="224" t="s">
        <v>0</v>
      </c>
      <c r="K5" s="224" t="s">
        <v>7</v>
      </c>
      <c r="L5" s="224" t="s">
        <v>9</v>
      </c>
      <c r="M5" s="224" t="s">
        <v>10</v>
      </c>
      <c r="N5" s="224" t="s">
        <v>15</v>
      </c>
      <c r="O5" s="224" t="s">
        <v>16</v>
      </c>
      <c r="P5" s="224" t="s">
        <v>17</v>
      </c>
      <c r="Q5" s="224" t="s">
        <v>18</v>
      </c>
    </row>
    <row r="6" spans="1:20" ht="16" customHeight="1" thickTop="1" x14ac:dyDescent="0.25">
      <c r="A6" t="s">
        <v>184</v>
      </c>
      <c r="B6" s="227">
        <v>1</v>
      </c>
      <c r="C6" s="266" t="s">
        <v>20</v>
      </c>
      <c r="D6" s="232" t="s">
        <v>276</v>
      </c>
      <c r="E6" s="225" t="s">
        <v>277</v>
      </c>
      <c r="F6" s="227">
        <v>5</v>
      </c>
      <c r="G6" s="227" t="s">
        <v>19</v>
      </c>
      <c r="H6" s="227">
        <v>25</v>
      </c>
      <c r="I6" s="228">
        <v>143.66</v>
      </c>
      <c r="J6" s="227">
        <v>168</v>
      </c>
      <c r="K6" s="227">
        <v>241</v>
      </c>
      <c r="L6" s="227">
        <v>41</v>
      </c>
      <c r="M6" s="227">
        <v>51</v>
      </c>
      <c r="N6" s="227">
        <v>17</v>
      </c>
      <c r="O6" s="227">
        <v>6</v>
      </c>
      <c r="P6" s="227">
        <v>2</v>
      </c>
      <c r="Q6" s="263">
        <v>1.1694278156759015</v>
      </c>
    </row>
    <row r="7" spans="1:20" ht="16" customHeight="1" x14ac:dyDescent="0.25">
      <c r="A7" t="s">
        <v>182</v>
      </c>
      <c r="B7" s="232">
        <v>2</v>
      </c>
      <c r="C7" s="267" t="s">
        <v>20</v>
      </c>
      <c r="D7" s="232" t="s">
        <v>280</v>
      </c>
      <c r="E7" s="230" t="s">
        <v>281</v>
      </c>
      <c r="F7" s="232">
        <v>6</v>
      </c>
      <c r="G7" s="232" t="s">
        <v>350</v>
      </c>
      <c r="H7" s="232">
        <v>21</v>
      </c>
      <c r="I7" s="234">
        <v>116</v>
      </c>
      <c r="J7" s="232">
        <v>159</v>
      </c>
      <c r="K7" s="232">
        <v>194</v>
      </c>
      <c r="L7" s="232">
        <v>91</v>
      </c>
      <c r="M7" s="232">
        <v>48</v>
      </c>
      <c r="N7" s="232">
        <v>11</v>
      </c>
      <c r="O7" s="232">
        <v>8</v>
      </c>
      <c r="P7" s="232">
        <v>2</v>
      </c>
      <c r="Q7" s="235">
        <v>1.3706896551724137</v>
      </c>
    </row>
    <row r="8" spans="1:20" ht="16" customHeight="1" x14ac:dyDescent="0.25">
      <c r="A8" t="s">
        <v>403</v>
      </c>
      <c r="B8" s="232">
        <v>3</v>
      </c>
      <c r="C8" s="267" t="s">
        <v>20</v>
      </c>
      <c r="D8" s="232" t="s">
        <v>396</v>
      </c>
      <c r="E8" s="230" t="s">
        <v>397</v>
      </c>
      <c r="F8" s="232">
        <v>3</v>
      </c>
      <c r="G8" s="232" t="s">
        <v>1</v>
      </c>
      <c r="H8" s="232">
        <v>21</v>
      </c>
      <c r="I8" s="234">
        <v>103.33</v>
      </c>
      <c r="J8" s="232">
        <v>151</v>
      </c>
      <c r="K8" s="232">
        <v>208</v>
      </c>
      <c r="L8" s="232">
        <v>78</v>
      </c>
      <c r="M8" s="232">
        <v>16</v>
      </c>
      <c r="N8" s="232">
        <v>14</v>
      </c>
      <c r="O8" s="232">
        <v>6</v>
      </c>
      <c r="P8" s="232">
        <v>1</v>
      </c>
      <c r="Q8" s="235">
        <v>1.4613374624987903</v>
      </c>
    </row>
    <row r="9" spans="1:20" ht="16" customHeight="1" x14ac:dyDescent="0.25">
      <c r="A9" t="s">
        <v>354</v>
      </c>
      <c r="B9" s="232">
        <v>4</v>
      </c>
      <c r="C9" s="267" t="s">
        <v>20</v>
      </c>
      <c r="D9" s="232" t="s">
        <v>344</v>
      </c>
      <c r="E9" s="230" t="s">
        <v>340</v>
      </c>
      <c r="F9" s="232">
        <v>1</v>
      </c>
      <c r="G9" s="232" t="s">
        <v>21</v>
      </c>
      <c r="H9" s="233">
        <v>21</v>
      </c>
      <c r="I9" s="234">
        <v>107</v>
      </c>
      <c r="J9" s="232">
        <v>180</v>
      </c>
      <c r="K9" s="232">
        <v>234</v>
      </c>
      <c r="L9" s="232">
        <v>43</v>
      </c>
      <c r="M9" s="232">
        <v>18</v>
      </c>
      <c r="N9" s="232">
        <v>9</v>
      </c>
      <c r="O9" s="232">
        <v>11</v>
      </c>
      <c r="P9" s="232">
        <v>1</v>
      </c>
      <c r="Q9" s="235">
        <v>1.6822429906542056</v>
      </c>
    </row>
    <row r="10" spans="1:20" ht="16" customHeight="1" x14ac:dyDescent="0.25">
      <c r="A10" t="s">
        <v>197</v>
      </c>
      <c r="B10" s="232">
        <v>5</v>
      </c>
      <c r="C10" s="267" t="s">
        <v>20</v>
      </c>
      <c r="D10" s="232" t="s">
        <v>365</v>
      </c>
      <c r="E10" s="230" t="s">
        <v>339</v>
      </c>
      <c r="F10" s="232">
        <v>4</v>
      </c>
      <c r="G10" s="232" t="s">
        <v>5</v>
      </c>
      <c r="H10" s="232">
        <v>23</v>
      </c>
      <c r="I10" s="234">
        <v>112.6</v>
      </c>
      <c r="J10" s="232">
        <v>201</v>
      </c>
      <c r="K10" s="232">
        <v>260</v>
      </c>
      <c r="L10" s="232">
        <v>51</v>
      </c>
      <c r="M10" s="232">
        <v>45</v>
      </c>
      <c r="N10" s="232">
        <v>8</v>
      </c>
      <c r="O10" s="232">
        <v>15</v>
      </c>
      <c r="P10" s="232">
        <v>0</v>
      </c>
      <c r="Q10" s="235">
        <v>1.7850799289520427</v>
      </c>
    </row>
    <row r="11" spans="1:20" ht="16" customHeight="1" x14ac:dyDescent="0.25">
      <c r="A11" t="s">
        <v>200</v>
      </c>
      <c r="B11" s="232">
        <v>6</v>
      </c>
      <c r="C11" s="267" t="s">
        <v>20</v>
      </c>
      <c r="D11" s="232" t="s">
        <v>345</v>
      </c>
      <c r="E11" s="230" t="s">
        <v>346</v>
      </c>
      <c r="F11" s="232">
        <v>1</v>
      </c>
      <c r="G11" s="232" t="s">
        <v>8</v>
      </c>
      <c r="H11" s="233">
        <v>24</v>
      </c>
      <c r="I11" s="234">
        <v>114</v>
      </c>
      <c r="J11" s="232">
        <v>218</v>
      </c>
      <c r="K11" s="232">
        <v>257</v>
      </c>
      <c r="L11" s="232">
        <v>64</v>
      </c>
      <c r="M11" s="232">
        <v>27</v>
      </c>
      <c r="N11" s="232">
        <v>5</v>
      </c>
      <c r="O11" s="232">
        <v>18</v>
      </c>
      <c r="P11" s="232">
        <v>1</v>
      </c>
      <c r="Q11" s="235">
        <v>1.9122807017543859</v>
      </c>
    </row>
    <row r="12" spans="1:20" ht="16" customHeight="1" thickBot="1" x14ac:dyDescent="0.3">
      <c r="B12" s="254"/>
      <c r="C12" s="236"/>
      <c r="D12" s="286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64"/>
    </row>
    <row r="13" spans="1:20" ht="16" customHeight="1" thickTop="1" x14ac:dyDescent="0.25">
      <c r="A13" t="s">
        <v>404</v>
      </c>
      <c r="B13" s="239">
        <v>1</v>
      </c>
      <c r="C13" s="268" t="s">
        <v>181</v>
      </c>
      <c r="D13" s="232" t="s">
        <v>398</v>
      </c>
      <c r="E13" s="237" t="s">
        <v>399</v>
      </c>
      <c r="F13" s="239">
        <v>4</v>
      </c>
      <c r="G13" s="239" t="s">
        <v>8</v>
      </c>
      <c r="H13" s="240">
        <v>5</v>
      </c>
      <c r="I13" s="241">
        <v>16.329999999999998</v>
      </c>
      <c r="J13" s="240">
        <v>24</v>
      </c>
      <c r="K13" s="240">
        <v>32</v>
      </c>
      <c r="L13" s="240">
        <v>13</v>
      </c>
      <c r="M13" s="240">
        <v>6</v>
      </c>
      <c r="N13" s="240">
        <v>0</v>
      </c>
      <c r="O13" s="240">
        <v>1</v>
      </c>
      <c r="P13" s="240">
        <v>0</v>
      </c>
      <c r="Q13" s="252">
        <v>1.469687691365585</v>
      </c>
    </row>
    <row r="14" spans="1:20" ht="16" customHeight="1" x14ac:dyDescent="0.25">
      <c r="A14" t="s">
        <v>196</v>
      </c>
      <c r="B14" s="232">
        <v>2</v>
      </c>
      <c r="C14" s="267" t="s">
        <v>181</v>
      </c>
      <c r="D14" s="232" t="s">
        <v>291</v>
      </c>
      <c r="E14" s="230" t="s">
        <v>292</v>
      </c>
      <c r="F14" s="232">
        <v>6</v>
      </c>
      <c r="G14" s="244" t="s">
        <v>1</v>
      </c>
      <c r="H14" s="245">
        <v>5</v>
      </c>
      <c r="I14" s="246">
        <v>20</v>
      </c>
      <c r="J14" s="244">
        <v>32</v>
      </c>
      <c r="K14" s="244">
        <v>38</v>
      </c>
      <c r="L14" s="244">
        <v>16</v>
      </c>
      <c r="M14" s="244">
        <v>6</v>
      </c>
      <c r="N14" s="244">
        <v>1</v>
      </c>
      <c r="O14" s="244">
        <v>2</v>
      </c>
      <c r="P14" s="244">
        <v>0</v>
      </c>
      <c r="Q14" s="235">
        <v>1.6</v>
      </c>
    </row>
    <row r="15" spans="1:20" ht="16" customHeight="1" x14ac:dyDescent="0.25">
      <c r="A15" t="s">
        <v>195</v>
      </c>
      <c r="B15" s="232">
        <v>3</v>
      </c>
      <c r="C15" s="267" t="s">
        <v>181</v>
      </c>
      <c r="D15" s="232" t="s">
        <v>325</v>
      </c>
      <c r="E15" s="230" t="s">
        <v>326</v>
      </c>
      <c r="F15" s="232">
        <v>3</v>
      </c>
      <c r="G15" s="232" t="s">
        <v>5</v>
      </c>
      <c r="H15" s="233">
        <v>2</v>
      </c>
      <c r="I15" s="234">
        <v>4</v>
      </c>
      <c r="J15" s="232">
        <v>7</v>
      </c>
      <c r="K15" s="232">
        <v>11</v>
      </c>
      <c r="L15" s="232">
        <v>1</v>
      </c>
      <c r="M15" s="232">
        <v>1</v>
      </c>
      <c r="N15" s="232">
        <v>0</v>
      </c>
      <c r="O15" s="232">
        <v>0</v>
      </c>
      <c r="P15" s="232">
        <v>0</v>
      </c>
      <c r="Q15" s="235">
        <v>1.75</v>
      </c>
    </row>
    <row r="16" spans="1:20" ht="16" customHeight="1" x14ac:dyDescent="0.25">
      <c r="A16" t="s">
        <v>371</v>
      </c>
      <c r="B16" s="232">
        <v>4</v>
      </c>
      <c r="C16" s="267" t="s">
        <v>181</v>
      </c>
      <c r="D16" s="232" t="s">
        <v>368</v>
      </c>
      <c r="E16" s="230" t="s">
        <v>369</v>
      </c>
      <c r="F16" s="232">
        <v>4</v>
      </c>
      <c r="G16" s="232" t="s">
        <v>5</v>
      </c>
      <c r="H16" s="233">
        <v>1</v>
      </c>
      <c r="I16" s="234">
        <v>1</v>
      </c>
      <c r="J16" s="232">
        <v>2</v>
      </c>
      <c r="K16" s="232">
        <v>3</v>
      </c>
      <c r="L16" s="232">
        <v>1</v>
      </c>
      <c r="M16" s="232">
        <v>0</v>
      </c>
      <c r="N16" s="232">
        <v>0</v>
      </c>
      <c r="O16" s="232">
        <v>0</v>
      </c>
      <c r="P16" s="232">
        <v>0</v>
      </c>
      <c r="Q16" s="235">
        <v>2</v>
      </c>
    </row>
    <row r="17" spans="1:17" ht="16" customHeight="1" x14ac:dyDescent="0.25">
      <c r="A17" t="s">
        <v>358</v>
      </c>
      <c r="B17" s="232">
        <v>5</v>
      </c>
      <c r="C17" s="269" t="s">
        <v>181</v>
      </c>
      <c r="D17" s="232" t="s">
        <v>351</v>
      </c>
      <c r="E17" s="271" t="s">
        <v>352</v>
      </c>
      <c r="F17" s="248">
        <v>4</v>
      </c>
      <c r="G17" s="248" t="s">
        <v>21</v>
      </c>
      <c r="H17" s="233">
        <v>7</v>
      </c>
      <c r="I17" s="234">
        <v>27</v>
      </c>
      <c r="J17" s="232">
        <v>58</v>
      </c>
      <c r="K17" s="232">
        <v>65</v>
      </c>
      <c r="L17" s="232">
        <v>39</v>
      </c>
      <c r="M17" s="232">
        <v>5</v>
      </c>
      <c r="N17" s="232">
        <v>2</v>
      </c>
      <c r="O17" s="232">
        <v>1</v>
      </c>
      <c r="P17" s="232">
        <v>1</v>
      </c>
      <c r="Q17" s="235">
        <v>2.1481481481481484</v>
      </c>
    </row>
    <row r="18" spans="1:17" ht="16" customHeight="1" x14ac:dyDescent="0.25">
      <c r="A18" t="s">
        <v>359</v>
      </c>
      <c r="B18" s="244">
        <v>6</v>
      </c>
      <c r="C18" s="270" t="s">
        <v>181</v>
      </c>
      <c r="D18" s="232" t="s">
        <v>341</v>
      </c>
      <c r="E18" s="230" t="s">
        <v>342</v>
      </c>
      <c r="F18" s="232">
        <v>5</v>
      </c>
      <c r="G18" s="232" t="s">
        <v>350</v>
      </c>
      <c r="H18" s="233">
        <v>3</v>
      </c>
      <c r="I18" s="234">
        <v>10.1</v>
      </c>
      <c r="J18" s="232">
        <v>27</v>
      </c>
      <c r="K18" s="232">
        <v>34</v>
      </c>
      <c r="L18" s="232">
        <v>7</v>
      </c>
      <c r="M18" s="232">
        <v>2</v>
      </c>
      <c r="N18" s="232">
        <v>0</v>
      </c>
      <c r="O18" s="232">
        <v>2</v>
      </c>
      <c r="P18" s="232">
        <v>0</v>
      </c>
      <c r="Q18" s="235">
        <v>2.6732673267326734</v>
      </c>
    </row>
    <row r="19" spans="1:17" ht="16" customHeight="1" x14ac:dyDescent="0.25">
      <c r="A19" t="s">
        <v>194</v>
      </c>
      <c r="B19" s="232">
        <v>7</v>
      </c>
      <c r="C19" s="232" t="s">
        <v>181</v>
      </c>
      <c r="D19" s="232" t="s">
        <v>290</v>
      </c>
      <c r="E19" s="250" t="s">
        <v>279</v>
      </c>
      <c r="F19" s="232">
        <v>3</v>
      </c>
      <c r="G19" s="232" t="s">
        <v>5</v>
      </c>
      <c r="H19" s="233">
        <v>4</v>
      </c>
      <c r="I19" s="234">
        <v>12.3</v>
      </c>
      <c r="J19" s="233">
        <v>35</v>
      </c>
      <c r="K19" s="233">
        <v>42</v>
      </c>
      <c r="L19" s="233">
        <v>1</v>
      </c>
      <c r="M19" s="233">
        <v>2</v>
      </c>
      <c r="N19" s="233">
        <v>1</v>
      </c>
      <c r="O19" s="233">
        <v>1</v>
      </c>
      <c r="P19" s="233">
        <v>0</v>
      </c>
      <c r="Q19" s="235">
        <v>2.8455284552845526</v>
      </c>
    </row>
    <row r="20" spans="1:17" ht="16" customHeight="1" x14ac:dyDescent="0.25">
      <c r="A20" t="s">
        <v>411</v>
      </c>
      <c r="B20" s="232">
        <v>8</v>
      </c>
      <c r="C20" s="232" t="s">
        <v>181</v>
      </c>
      <c r="D20" s="232" t="s">
        <v>409</v>
      </c>
      <c r="E20" s="232" t="s">
        <v>410</v>
      </c>
      <c r="F20" s="232">
        <v>3</v>
      </c>
      <c r="G20" s="232" t="s">
        <v>19</v>
      </c>
      <c r="H20" s="233">
        <v>1</v>
      </c>
      <c r="I20" s="234">
        <v>1</v>
      </c>
      <c r="J20" s="232">
        <v>7</v>
      </c>
      <c r="K20" s="232">
        <v>8</v>
      </c>
      <c r="L20" s="232">
        <v>0</v>
      </c>
      <c r="M20" s="232">
        <v>0</v>
      </c>
      <c r="N20" s="232">
        <v>0</v>
      </c>
      <c r="O20" s="232">
        <v>0</v>
      </c>
      <c r="P20" s="232">
        <v>0</v>
      </c>
      <c r="Q20" s="235">
        <v>7</v>
      </c>
    </row>
  </sheetData>
  <mergeCells count="4">
    <mergeCell ref="A1:S1"/>
    <mergeCell ref="Q2:S2"/>
    <mergeCell ref="A3:S3"/>
    <mergeCell ref="A4:XFD4"/>
  </mergeCells>
  <phoneticPr fontId="16" type="noConversion"/>
  <hyperlinks>
    <hyperlink ref="D9" location="Aigles!A1:A36" display="Forbes" xr:uid="{00000000-0004-0000-0600-000001000000}"/>
    <hyperlink ref="D8" location="Faucons!A1:A36" display="Beaudoin" xr:uid="{00000000-0004-0000-0600-000002000000}"/>
    <hyperlink ref="D11" location="Condors!A1:A36" display="Vézina" xr:uid="{00000000-0004-0000-0600-000003000000}"/>
    <hyperlink ref="D10" location="Harfangs!A1:A36" display="Barrette" xr:uid="{00000000-0004-0000-0600-000004000000}"/>
    <hyperlink ref="D6" location="Vautours!A1:A36" display="Chaussé" xr:uid="{00000000-0004-0000-0600-000005000000}"/>
    <hyperlink ref="D7" location="Ducs!A1:A36" display="Lépine " xr:uid="{00000000-0004-0000-0600-000006000000}"/>
    <hyperlink ref="D15" location="Harfangs!A79:A114" display="Lachapelle" xr:uid="{00000000-0004-0000-0600-000007000000}"/>
    <hyperlink ref="D14" location="Faucons!A39:A74" display="Blouin" xr:uid="{00000000-0004-0000-0600-000008000000}"/>
    <hyperlink ref="D17" location="Aigles!A41:A77" display="Hammerrenger" xr:uid="{00000000-0004-0000-0600-000009000000}"/>
    <hyperlink ref="D20" location="Vautours!A39:A74" display="Duval" xr:uid="{00000000-0004-0000-0600-00000A000000}"/>
    <hyperlink ref="D18" location="Ducs!A41:A77" display="St-Pierre" xr:uid="{00000000-0004-0000-0600-00000B000000}"/>
    <hyperlink ref="D13" location="Condors!A39:A74" display="Boileau" xr:uid="{00000000-0004-0000-0600-00000C000000}"/>
    <hyperlink ref="D16" location="Harfangs!A119:A154" display="Aubé" xr:uid="{00000000-0004-0000-0600-00000D000000}"/>
    <hyperlink ref="D19" location="Harfangs!A39:A75" display="Larivière" xr:uid="{00000000-0004-0000-0600-00000E000000}"/>
    <hyperlink ref="Q2:S2" location="LANCEURS!A1" display="RETOUR" xr:uid="{00000000-0004-0000-0600-000000000000}"/>
  </hyperlinks>
  <pageMargins left="0.78740157499999996" right="0.78740157499999996" top="0.984251969" bottom="0.984251969" header="0.4921259845" footer="0.4921259845"/>
  <pageSetup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25"/>
  <sheetViews>
    <sheetView showGridLines="0" showRowColHeaders="0" topLeftCell="B1" workbookViewId="0">
      <selection activeCell="W13" sqref="W13:W14"/>
    </sheetView>
  </sheetViews>
  <sheetFormatPr baseColWidth="10" defaultRowHeight="12.5" x14ac:dyDescent="0.25"/>
  <cols>
    <col min="1" max="1" width="30.26953125" hidden="1" customWidth="1"/>
    <col min="2" max="3" width="4.453125" customWidth="1"/>
    <col min="4" max="4" width="18.81640625" customWidth="1"/>
    <col min="5" max="5" width="17.81640625" customWidth="1"/>
    <col min="7" max="8" width="6.7265625" customWidth="1"/>
    <col min="9" max="9" width="8.26953125" bestFit="1" customWidth="1"/>
    <col min="10" max="17" width="6.7265625" customWidth="1"/>
    <col min="18" max="18" width="8" customWidth="1"/>
    <col min="19" max="19" width="2.7265625" hidden="1" customWidth="1"/>
  </cols>
  <sheetData>
    <row r="1" spans="1:20" s="19" customFormat="1" ht="25.5" thickBot="1" x14ac:dyDescent="0.55000000000000004">
      <c r="A1" s="347" t="s">
        <v>110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</row>
    <row r="2" spans="1:20" s="19" customFormat="1" ht="16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61" t="s">
        <v>295</v>
      </c>
      <c r="R2" s="362"/>
      <c r="S2" s="362"/>
      <c r="T2" s="218"/>
    </row>
    <row r="3" spans="1:20" s="19" customFormat="1" ht="16" customHeight="1" x14ac:dyDescent="0.4">
      <c r="A3" s="359" t="s">
        <v>395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</row>
    <row r="4" spans="1:20" s="360" customFormat="1" x14ac:dyDescent="0.25"/>
    <row r="5" spans="1:20" ht="16" customHeight="1" thickBot="1" x14ac:dyDescent="0.3">
      <c r="B5" s="224" t="s">
        <v>298</v>
      </c>
      <c r="C5" s="223"/>
      <c r="D5" s="285" t="s">
        <v>299</v>
      </c>
      <c r="E5" s="224" t="s">
        <v>300</v>
      </c>
      <c r="F5" s="224" t="s">
        <v>275</v>
      </c>
      <c r="G5" s="224" t="s">
        <v>6</v>
      </c>
      <c r="H5" s="224" t="s">
        <v>13</v>
      </c>
      <c r="I5" s="224" t="s">
        <v>14</v>
      </c>
      <c r="J5" s="224" t="s">
        <v>0</v>
      </c>
      <c r="K5" s="224" t="s">
        <v>7</v>
      </c>
      <c r="L5" s="224" t="s">
        <v>9</v>
      </c>
      <c r="M5" s="224" t="s">
        <v>10</v>
      </c>
      <c r="N5" s="224" t="s">
        <v>15</v>
      </c>
      <c r="O5" s="224" t="s">
        <v>16</v>
      </c>
      <c r="P5" s="224" t="s">
        <v>17</v>
      </c>
      <c r="Q5" s="224" t="s">
        <v>18</v>
      </c>
    </row>
    <row r="6" spans="1:20" ht="16" customHeight="1" thickTop="1" x14ac:dyDescent="0.25">
      <c r="A6" t="s">
        <v>184</v>
      </c>
      <c r="B6" s="227">
        <v>1</v>
      </c>
      <c r="C6" s="266" t="s">
        <v>20</v>
      </c>
      <c r="D6" s="232" t="s">
        <v>276</v>
      </c>
      <c r="E6" s="225" t="s">
        <v>277</v>
      </c>
      <c r="F6" s="227">
        <v>5</v>
      </c>
      <c r="G6" s="227" t="s">
        <v>19</v>
      </c>
      <c r="H6" s="227">
        <v>20</v>
      </c>
      <c r="I6" s="228">
        <v>109</v>
      </c>
      <c r="J6" s="227">
        <v>105</v>
      </c>
      <c r="K6" s="227">
        <v>174</v>
      </c>
      <c r="L6" s="227">
        <v>35</v>
      </c>
      <c r="M6" s="227">
        <v>37</v>
      </c>
      <c r="N6" s="227">
        <v>13</v>
      </c>
      <c r="O6" s="227">
        <v>6</v>
      </c>
      <c r="P6" s="227">
        <v>1</v>
      </c>
      <c r="Q6" s="263">
        <v>0.96330275229357798</v>
      </c>
    </row>
    <row r="7" spans="1:20" ht="16" customHeight="1" x14ac:dyDescent="0.25">
      <c r="A7" t="s">
        <v>182</v>
      </c>
      <c r="B7" s="232">
        <v>2</v>
      </c>
      <c r="C7" s="267" t="s">
        <v>20</v>
      </c>
      <c r="D7" s="232" t="s">
        <v>280</v>
      </c>
      <c r="E7" s="230" t="s">
        <v>281</v>
      </c>
      <c r="F7" s="232">
        <v>6</v>
      </c>
      <c r="G7" s="232" t="s">
        <v>350</v>
      </c>
      <c r="H7" s="232">
        <v>24</v>
      </c>
      <c r="I7" s="234">
        <v>130</v>
      </c>
      <c r="J7" s="232">
        <v>155</v>
      </c>
      <c r="K7" s="232">
        <v>202</v>
      </c>
      <c r="L7" s="232">
        <v>114</v>
      </c>
      <c r="M7" s="232">
        <v>69</v>
      </c>
      <c r="N7" s="232">
        <v>14</v>
      </c>
      <c r="O7" s="232">
        <v>9</v>
      </c>
      <c r="P7" s="232">
        <v>1</v>
      </c>
      <c r="Q7" s="235">
        <v>1.1923076923076923</v>
      </c>
    </row>
    <row r="8" spans="1:20" ht="16" customHeight="1" x14ac:dyDescent="0.25">
      <c r="A8" t="s">
        <v>197</v>
      </c>
      <c r="B8" s="232">
        <v>3</v>
      </c>
      <c r="C8" s="267" t="s">
        <v>20</v>
      </c>
      <c r="D8" s="232" t="s">
        <v>365</v>
      </c>
      <c r="E8" s="230" t="s">
        <v>339</v>
      </c>
      <c r="F8" s="232">
        <v>4</v>
      </c>
      <c r="G8" s="232" t="s">
        <v>5</v>
      </c>
      <c r="H8" s="232">
        <v>24</v>
      </c>
      <c r="I8" s="234">
        <v>127</v>
      </c>
      <c r="J8" s="232">
        <v>164</v>
      </c>
      <c r="K8" s="232">
        <v>250</v>
      </c>
      <c r="L8" s="232">
        <v>43</v>
      </c>
      <c r="M8" s="232">
        <v>58</v>
      </c>
      <c r="N8" s="232">
        <v>8</v>
      </c>
      <c r="O8" s="232">
        <v>12</v>
      </c>
      <c r="P8" s="232">
        <v>4</v>
      </c>
      <c r="Q8" s="235">
        <v>1.2913385826771653</v>
      </c>
    </row>
    <row r="9" spans="1:20" ht="16" customHeight="1" x14ac:dyDescent="0.25">
      <c r="A9" t="s">
        <v>200</v>
      </c>
      <c r="B9" s="232">
        <v>4</v>
      </c>
      <c r="C9" s="267" t="s">
        <v>20</v>
      </c>
      <c r="D9" s="232" t="s">
        <v>345</v>
      </c>
      <c r="E9" s="230" t="s">
        <v>346</v>
      </c>
      <c r="F9" s="232">
        <v>1</v>
      </c>
      <c r="G9" s="232" t="s">
        <v>8</v>
      </c>
      <c r="H9" s="233">
        <v>25</v>
      </c>
      <c r="I9" s="234">
        <v>117.66</v>
      </c>
      <c r="J9" s="232">
        <v>163</v>
      </c>
      <c r="K9" s="232">
        <v>238</v>
      </c>
      <c r="L9" s="232">
        <v>63</v>
      </c>
      <c r="M9" s="232">
        <v>20</v>
      </c>
      <c r="N9" s="232">
        <v>14</v>
      </c>
      <c r="O9" s="232">
        <v>9</v>
      </c>
      <c r="P9" s="232">
        <v>1</v>
      </c>
      <c r="Q9" s="235">
        <v>1.3853476117627062</v>
      </c>
    </row>
    <row r="10" spans="1:20" ht="16" customHeight="1" x14ac:dyDescent="0.25">
      <c r="A10" t="s">
        <v>354</v>
      </c>
      <c r="B10" s="232">
        <v>5</v>
      </c>
      <c r="C10" s="267" t="s">
        <v>20</v>
      </c>
      <c r="D10" s="232" t="s">
        <v>344</v>
      </c>
      <c r="E10" s="230" t="s">
        <v>340</v>
      </c>
      <c r="F10" s="232">
        <v>1</v>
      </c>
      <c r="G10" s="232" t="s">
        <v>21</v>
      </c>
      <c r="H10" s="232">
        <v>19</v>
      </c>
      <c r="I10" s="234">
        <v>97</v>
      </c>
      <c r="J10" s="232">
        <v>146</v>
      </c>
      <c r="K10" s="232">
        <v>208</v>
      </c>
      <c r="L10" s="232">
        <v>53</v>
      </c>
      <c r="M10" s="232">
        <v>24</v>
      </c>
      <c r="N10" s="232">
        <v>5</v>
      </c>
      <c r="O10" s="232">
        <v>12</v>
      </c>
      <c r="P10" s="232">
        <v>2</v>
      </c>
      <c r="Q10" s="235">
        <v>1.5051546391752577</v>
      </c>
    </row>
    <row r="11" spans="1:20" ht="16" customHeight="1" x14ac:dyDescent="0.25">
      <c r="A11" t="s">
        <v>403</v>
      </c>
      <c r="B11" s="232">
        <v>6</v>
      </c>
      <c r="C11" s="267" t="s">
        <v>20</v>
      </c>
      <c r="D11" s="232" t="s">
        <v>396</v>
      </c>
      <c r="E11" s="230" t="s">
        <v>397</v>
      </c>
      <c r="F11" s="232">
        <v>3</v>
      </c>
      <c r="G11" s="232" t="s">
        <v>1</v>
      </c>
      <c r="H11" s="233">
        <v>16</v>
      </c>
      <c r="I11" s="234">
        <v>87</v>
      </c>
      <c r="J11" s="232">
        <v>135</v>
      </c>
      <c r="K11" s="232">
        <v>172</v>
      </c>
      <c r="L11" s="232">
        <v>63</v>
      </c>
      <c r="M11" s="232">
        <v>12</v>
      </c>
      <c r="N11" s="232">
        <v>5</v>
      </c>
      <c r="O11" s="232">
        <v>9</v>
      </c>
      <c r="P11" s="232">
        <v>2</v>
      </c>
      <c r="Q11" s="235">
        <v>1.5517241379310345</v>
      </c>
    </row>
    <row r="12" spans="1:20" ht="16" customHeight="1" thickBot="1" x14ac:dyDescent="0.3">
      <c r="B12" s="254"/>
      <c r="C12" s="236"/>
      <c r="D12" s="286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64"/>
    </row>
    <row r="13" spans="1:20" ht="16" customHeight="1" thickTop="1" x14ac:dyDescent="0.25">
      <c r="A13" t="s">
        <v>192</v>
      </c>
      <c r="B13" s="239">
        <v>1</v>
      </c>
      <c r="C13" s="268" t="s">
        <v>181</v>
      </c>
      <c r="D13" s="232" t="s">
        <v>328</v>
      </c>
      <c r="E13" s="237" t="s">
        <v>349</v>
      </c>
      <c r="F13" s="239">
        <v>1</v>
      </c>
      <c r="G13" s="239" t="s">
        <v>5</v>
      </c>
      <c r="H13" s="240">
        <v>1</v>
      </c>
      <c r="I13" s="241">
        <v>1</v>
      </c>
      <c r="J13" s="240">
        <v>0</v>
      </c>
      <c r="K13" s="240">
        <v>1</v>
      </c>
      <c r="L13" s="240">
        <v>0</v>
      </c>
      <c r="M13" s="240">
        <v>0</v>
      </c>
      <c r="N13" s="240">
        <v>0</v>
      </c>
      <c r="O13" s="240">
        <v>0</v>
      </c>
      <c r="P13" s="240">
        <v>0</v>
      </c>
      <c r="Q13" s="252">
        <v>0</v>
      </c>
    </row>
    <row r="14" spans="1:20" ht="16" customHeight="1" x14ac:dyDescent="0.25">
      <c r="A14" t="s">
        <v>183</v>
      </c>
      <c r="B14" s="232">
        <v>2</v>
      </c>
      <c r="C14" s="267" t="s">
        <v>181</v>
      </c>
      <c r="D14" s="232" t="s">
        <v>284</v>
      </c>
      <c r="E14" s="230" t="s">
        <v>285</v>
      </c>
      <c r="F14" s="232">
        <v>5</v>
      </c>
      <c r="G14" s="244" t="s">
        <v>21</v>
      </c>
      <c r="H14" s="245">
        <v>4</v>
      </c>
      <c r="I14" s="246">
        <v>21.66</v>
      </c>
      <c r="J14" s="244">
        <v>24</v>
      </c>
      <c r="K14" s="244">
        <v>41</v>
      </c>
      <c r="L14" s="244">
        <v>11</v>
      </c>
      <c r="M14" s="244">
        <v>2</v>
      </c>
      <c r="N14" s="244">
        <v>1</v>
      </c>
      <c r="O14" s="244">
        <v>1</v>
      </c>
      <c r="P14" s="244">
        <v>1</v>
      </c>
      <c r="Q14" s="235">
        <v>1.10803324099723</v>
      </c>
    </row>
    <row r="15" spans="1:20" ht="16" customHeight="1" x14ac:dyDescent="0.25">
      <c r="A15" t="s">
        <v>370</v>
      </c>
      <c r="B15" s="232">
        <v>3</v>
      </c>
      <c r="C15" s="267" t="s">
        <v>181</v>
      </c>
      <c r="D15" s="232" t="s">
        <v>366</v>
      </c>
      <c r="E15" s="230" t="s">
        <v>367</v>
      </c>
      <c r="F15" s="232">
        <v>3</v>
      </c>
      <c r="G15" s="232" t="s">
        <v>21</v>
      </c>
      <c r="H15" s="233">
        <v>2</v>
      </c>
      <c r="I15" s="234">
        <v>5</v>
      </c>
      <c r="J15" s="232">
        <v>6</v>
      </c>
      <c r="K15" s="232">
        <v>5</v>
      </c>
      <c r="L15" s="232">
        <v>4</v>
      </c>
      <c r="M15" s="232">
        <v>0</v>
      </c>
      <c r="N15" s="232">
        <v>0</v>
      </c>
      <c r="O15" s="232">
        <v>0</v>
      </c>
      <c r="P15" s="232">
        <v>0</v>
      </c>
      <c r="Q15" s="235">
        <v>1.2</v>
      </c>
    </row>
    <row r="16" spans="1:20" ht="16" customHeight="1" x14ac:dyDescent="0.25">
      <c r="A16" t="s">
        <v>196</v>
      </c>
      <c r="B16" s="232">
        <v>4</v>
      </c>
      <c r="C16" s="267" t="s">
        <v>181</v>
      </c>
      <c r="D16" s="232" t="s">
        <v>291</v>
      </c>
      <c r="E16" s="230" t="s">
        <v>292</v>
      </c>
      <c r="F16" s="232">
        <v>6</v>
      </c>
      <c r="G16" s="232" t="s">
        <v>1</v>
      </c>
      <c r="H16" s="233">
        <v>9</v>
      </c>
      <c r="I16" s="234">
        <v>48</v>
      </c>
      <c r="J16" s="232">
        <v>66</v>
      </c>
      <c r="K16" s="232">
        <v>92</v>
      </c>
      <c r="L16" s="232">
        <v>28</v>
      </c>
      <c r="M16" s="232">
        <v>8</v>
      </c>
      <c r="N16" s="232">
        <v>5</v>
      </c>
      <c r="O16" s="232">
        <v>4</v>
      </c>
      <c r="P16" s="232">
        <v>0</v>
      </c>
      <c r="Q16" s="235">
        <v>1.375</v>
      </c>
    </row>
    <row r="17" spans="1:17" ht="16" customHeight="1" x14ac:dyDescent="0.25">
      <c r="A17" t="s">
        <v>360</v>
      </c>
      <c r="B17" s="232">
        <v>5</v>
      </c>
      <c r="C17" s="232" t="s">
        <v>181</v>
      </c>
      <c r="D17" s="232" t="s">
        <v>347</v>
      </c>
      <c r="E17" s="232" t="s">
        <v>281</v>
      </c>
      <c r="F17" s="232">
        <v>5</v>
      </c>
      <c r="G17" s="232" t="s">
        <v>8</v>
      </c>
      <c r="H17" s="233">
        <v>2</v>
      </c>
      <c r="I17" s="234">
        <v>5</v>
      </c>
      <c r="J17" s="232">
        <v>7</v>
      </c>
      <c r="K17" s="232">
        <v>9</v>
      </c>
      <c r="L17" s="232">
        <v>2</v>
      </c>
      <c r="M17" s="232">
        <v>0</v>
      </c>
      <c r="N17" s="232">
        <v>0</v>
      </c>
      <c r="O17" s="232">
        <v>0</v>
      </c>
      <c r="P17" s="232">
        <v>1</v>
      </c>
      <c r="Q17" s="235">
        <v>1.4</v>
      </c>
    </row>
    <row r="18" spans="1:17" ht="16" customHeight="1" x14ac:dyDescent="0.25">
      <c r="A18" t="s">
        <v>194</v>
      </c>
      <c r="B18" s="232">
        <v>6</v>
      </c>
      <c r="C18" s="232" t="s">
        <v>181</v>
      </c>
      <c r="D18" s="232" t="s">
        <v>290</v>
      </c>
      <c r="E18" s="232" t="s">
        <v>279</v>
      </c>
      <c r="F18" s="232">
        <v>3</v>
      </c>
      <c r="G18" s="232" t="s">
        <v>19</v>
      </c>
      <c r="H18" s="233">
        <v>6</v>
      </c>
      <c r="I18" s="234">
        <v>24.66</v>
      </c>
      <c r="J18" s="232">
        <v>37</v>
      </c>
      <c r="K18" s="232">
        <v>46</v>
      </c>
      <c r="L18" s="232">
        <v>11</v>
      </c>
      <c r="M18" s="232">
        <v>4</v>
      </c>
      <c r="N18" s="232">
        <v>0</v>
      </c>
      <c r="O18" s="232">
        <v>3</v>
      </c>
      <c r="P18" s="232">
        <v>1</v>
      </c>
      <c r="Q18" s="235">
        <v>1.5004055150040554</v>
      </c>
    </row>
    <row r="19" spans="1:17" ht="16" customHeight="1" x14ac:dyDescent="0.25">
      <c r="A19" t="s">
        <v>404</v>
      </c>
      <c r="B19" s="232">
        <v>7</v>
      </c>
      <c r="C19" s="232" t="s">
        <v>181</v>
      </c>
      <c r="D19" s="232" t="s">
        <v>398</v>
      </c>
      <c r="E19" s="250" t="s">
        <v>399</v>
      </c>
      <c r="F19" s="232">
        <v>4</v>
      </c>
      <c r="G19" s="232" t="s">
        <v>5</v>
      </c>
      <c r="H19" s="233">
        <v>1</v>
      </c>
      <c r="I19" s="234">
        <v>4</v>
      </c>
      <c r="J19" s="233">
        <v>7</v>
      </c>
      <c r="K19" s="233">
        <v>9</v>
      </c>
      <c r="L19" s="233">
        <v>2</v>
      </c>
      <c r="M19" s="233">
        <v>1</v>
      </c>
      <c r="N19" s="233">
        <v>0</v>
      </c>
      <c r="O19" s="233">
        <v>1</v>
      </c>
      <c r="P19" s="233">
        <v>0</v>
      </c>
      <c r="Q19" s="235">
        <v>1.75</v>
      </c>
    </row>
    <row r="20" spans="1:17" ht="16" customHeight="1" x14ac:dyDescent="0.25">
      <c r="A20" t="s">
        <v>359</v>
      </c>
      <c r="B20" s="232">
        <v>8</v>
      </c>
      <c r="C20" s="232" t="s">
        <v>181</v>
      </c>
      <c r="D20" s="232" t="s">
        <v>341</v>
      </c>
      <c r="E20" s="232" t="s">
        <v>342</v>
      </c>
      <c r="F20" s="232">
        <v>5</v>
      </c>
      <c r="G20" s="232" t="s">
        <v>350</v>
      </c>
      <c r="H20" s="233">
        <v>3</v>
      </c>
      <c r="I20" s="234">
        <v>6.33</v>
      </c>
      <c r="J20" s="232">
        <v>12</v>
      </c>
      <c r="K20" s="232">
        <v>14</v>
      </c>
      <c r="L20" s="232">
        <v>7</v>
      </c>
      <c r="M20" s="232">
        <v>1</v>
      </c>
      <c r="N20" s="232">
        <v>0</v>
      </c>
      <c r="O20" s="232">
        <v>1</v>
      </c>
      <c r="P20" s="232">
        <v>0</v>
      </c>
      <c r="Q20" s="235">
        <v>1.8957345971563981</v>
      </c>
    </row>
    <row r="21" spans="1:17" ht="16" customHeight="1" x14ac:dyDescent="0.25">
      <c r="A21" t="s">
        <v>187</v>
      </c>
      <c r="B21" s="232">
        <v>9</v>
      </c>
      <c r="C21" s="232" t="s">
        <v>181</v>
      </c>
      <c r="D21" s="232" t="s">
        <v>278</v>
      </c>
      <c r="E21" s="232" t="s">
        <v>279</v>
      </c>
      <c r="F21" s="232">
        <v>2</v>
      </c>
      <c r="G21" s="232" t="s">
        <v>8</v>
      </c>
      <c r="H21" s="233">
        <v>3</v>
      </c>
      <c r="I21" s="234">
        <v>4.66</v>
      </c>
      <c r="J21" s="232">
        <v>10</v>
      </c>
      <c r="K21" s="232">
        <v>14</v>
      </c>
      <c r="L21" s="232">
        <v>2</v>
      </c>
      <c r="M21" s="232">
        <v>3</v>
      </c>
      <c r="N21" s="232">
        <v>0</v>
      </c>
      <c r="O21" s="232">
        <v>0</v>
      </c>
      <c r="P21" s="232">
        <v>0</v>
      </c>
      <c r="Q21" s="235">
        <v>2.1459227467811157</v>
      </c>
    </row>
    <row r="22" spans="1:17" ht="16" customHeight="1" x14ac:dyDescent="0.25">
      <c r="A22" t="s">
        <v>371</v>
      </c>
      <c r="B22" s="232">
        <v>10</v>
      </c>
      <c r="C22" s="232" t="s">
        <v>181</v>
      </c>
      <c r="D22" s="232" t="s">
        <v>368</v>
      </c>
      <c r="E22" s="232" t="s">
        <v>369</v>
      </c>
      <c r="F22" s="232">
        <v>4</v>
      </c>
      <c r="G22" s="232" t="s">
        <v>8</v>
      </c>
      <c r="H22" s="232">
        <v>1</v>
      </c>
      <c r="I22" s="234">
        <v>1.33</v>
      </c>
      <c r="J22" s="232">
        <v>3</v>
      </c>
      <c r="K22" s="232">
        <v>2</v>
      </c>
      <c r="L22" s="232">
        <v>5</v>
      </c>
      <c r="M22" s="232">
        <v>0</v>
      </c>
      <c r="N22" s="232">
        <v>0</v>
      </c>
      <c r="O22" s="232">
        <v>0</v>
      </c>
      <c r="P22" s="232">
        <v>0</v>
      </c>
      <c r="Q22" s="235">
        <v>2.255639097744361</v>
      </c>
    </row>
    <row r="23" spans="1:17" ht="16" customHeight="1" x14ac:dyDescent="0.25">
      <c r="A23" t="s">
        <v>405</v>
      </c>
      <c r="B23" s="232">
        <v>11</v>
      </c>
      <c r="C23" s="232" t="s">
        <v>181</v>
      </c>
      <c r="D23" s="232" t="s">
        <v>400</v>
      </c>
      <c r="E23" s="232" t="s">
        <v>292</v>
      </c>
      <c r="F23" s="232">
        <v>4</v>
      </c>
      <c r="G23" s="232" t="s">
        <v>350</v>
      </c>
      <c r="H23" s="232">
        <v>2</v>
      </c>
      <c r="I23" s="234">
        <v>2.66</v>
      </c>
      <c r="J23" s="232">
        <v>7</v>
      </c>
      <c r="K23" s="232">
        <v>4</v>
      </c>
      <c r="L23" s="232">
        <v>9</v>
      </c>
      <c r="M23" s="232">
        <v>0</v>
      </c>
      <c r="N23" s="232">
        <v>0</v>
      </c>
      <c r="O23" s="232">
        <v>0</v>
      </c>
      <c r="P23" s="232">
        <v>0</v>
      </c>
      <c r="Q23" s="235">
        <v>2.6315789473684208</v>
      </c>
    </row>
    <row r="24" spans="1:17" ht="16" customHeight="1" x14ac:dyDescent="0.25">
      <c r="A24" t="s">
        <v>190</v>
      </c>
      <c r="B24" s="232">
        <v>12</v>
      </c>
      <c r="C24" s="232" t="s">
        <v>181</v>
      </c>
      <c r="D24" s="232" t="s">
        <v>288</v>
      </c>
      <c r="E24" s="232" t="s">
        <v>289</v>
      </c>
      <c r="F24" s="232">
        <v>6</v>
      </c>
      <c r="G24" s="232" t="s">
        <v>19</v>
      </c>
      <c r="H24" s="232">
        <v>2</v>
      </c>
      <c r="I24" s="234">
        <v>5.33</v>
      </c>
      <c r="J24" s="232">
        <v>16</v>
      </c>
      <c r="K24" s="232">
        <v>16</v>
      </c>
      <c r="L24" s="232">
        <v>6</v>
      </c>
      <c r="M24" s="232">
        <v>1</v>
      </c>
      <c r="N24" s="232">
        <v>1</v>
      </c>
      <c r="O24" s="232">
        <v>0</v>
      </c>
      <c r="P24" s="232">
        <v>0</v>
      </c>
      <c r="Q24" s="235">
        <v>3.0018761726078798</v>
      </c>
    </row>
    <row r="25" spans="1:17" ht="16" customHeight="1" x14ac:dyDescent="0.25">
      <c r="A25" t="s">
        <v>406</v>
      </c>
      <c r="B25" s="232">
        <v>13</v>
      </c>
      <c r="C25" s="232" t="s">
        <v>181</v>
      </c>
      <c r="D25" s="232" t="s">
        <v>401</v>
      </c>
      <c r="E25" s="232" t="s">
        <v>402</v>
      </c>
      <c r="F25" s="232">
        <v>5</v>
      </c>
      <c r="G25" s="232" t="s">
        <v>21</v>
      </c>
      <c r="H25" s="233">
        <v>2</v>
      </c>
      <c r="I25" s="234">
        <v>2.33</v>
      </c>
      <c r="J25" s="232">
        <v>12</v>
      </c>
      <c r="K25" s="232">
        <v>5</v>
      </c>
      <c r="L25" s="232">
        <v>12</v>
      </c>
      <c r="M25" s="232">
        <v>1</v>
      </c>
      <c r="N25" s="232">
        <v>0</v>
      </c>
      <c r="O25" s="232">
        <v>1</v>
      </c>
      <c r="P25" s="232">
        <v>0</v>
      </c>
      <c r="Q25" s="235">
        <v>5.1502145922746783</v>
      </c>
    </row>
  </sheetData>
  <mergeCells count="4">
    <mergeCell ref="A4:XFD4"/>
    <mergeCell ref="A1:S1"/>
    <mergeCell ref="Q2:S2"/>
    <mergeCell ref="A3:S3"/>
  </mergeCells>
  <phoneticPr fontId="16" type="noConversion"/>
  <hyperlinks>
    <hyperlink ref="Q2:S2" location="LANCEURS!A1" display="RETOUR" xr:uid="{00000000-0004-0000-0700-000000000000}"/>
    <hyperlink ref="D10" location="Aigles!A1:A36" display="Forbes" xr:uid="{00000000-0004-0000-0700-000001000000}"/>
    <hyperlink ref="D11" location="Faucons!A1:A36" display="Beaudoin" xr:uid="{00000000-0004-0000-0700-000002000000}"/>
    <hyperlink ref="D9" location="Condors!A1:A36" display="Vézina" xr:uid="{00000000-0004-0000-0700-000003000000}"/>
    <hyperlink ref="D8" location="Harfangs!A1:A36" display="Barrette" xr:uid="{00000000-0004-0000-0700-000004000000}"/>
    <hyperlink ref="D6" location="Vautours!A1:A36" display="Chaussé" xr:uid="{00000000-0004-0000-0700-000005000000}"/>
    <hyperlink ref="D7" location="Ducs!A1:A36" display="Lépine " xr:uid="{00000000-0004-0000-0700-000006000000}"/>
    <hyperlink ref="D23" location="Ducs!A43:A79" display="Wilson" xr:uid="{00000000-0004-0000-0700-000007000000}"/>
    <hyperlink ref="D15" location="Aigles!A40:A79" display="Dugas" xr:uid="{00000000-0004-0000-0700-000008000000}"/>
    <hyperlink ref="D21" location="Condors!A39:A75" display="Forbes" xr:uid="{00000000-0004-0000-0700-000009000000}"/>
    <hyperlink ref="D20" location="Ducs!A83:A118" display="St-Pierre" xr:uid="{00000000-0004-0000-0700-00000A000000}"/>
    <hyperlink ref="D16" location="Faucons!A39:A74" display="Blouin" xr:uid="{00000000-0004-0000-0700-00000B000000}"/>
    <hyperlink ref="D13" location="Harfangs!A39:A75" display="Morin" xr:uid="{00000000-0004-0000-0700-00000C000000}"/>
    <hyperlink ref="D19" location="Harfangs!A79:A115" display="Boileau" xr:uid="{00000000-0004-0000-0700-00000D000000}"/>
    <hyperlink ref="D18" location="Vautours!A39:A75" display="Beaudoin" xr:uid="{00000000-0004-0000-0700-00000E000000}"/>
    <hyperlink ref="D17" location="Condors!A119:A255" display="Collard" xr:uid="{00000000-0004-0000-0700-00000F000000}"/>
    <hyperlink ref="D22" location="Condors!A79:A115" display="Aubé" xr:uid="{00000000-0004-0000-0700-000010000000}"/>
    <hyperlink ref="D25" location="Aigles!A82:A117" display="Dugas" xr:uid="{00000000-0004-0000-0700-000011000000}"/>
    <hyperlink ref="D14" location="Aigles!A122:A157" display="Dugas" xr:uid="{00000000-0004-0000-0700-000012000000}"/>
    <hyperlink ref="D24" location="Vautours!A79:A114" display="Larivière" xr:uid="{00000000-0004-0000-0700-000013000000}"/>
  </hyperlinks>
  <pageMargins left="0.78740157499999996" right="0.78740157499999996" top="0.984251969" bottom="0.984251969" header="0.4921259845" footer="0.4921259845"/>
  <pageSetup paperSize="9" orientation="portrait" horizontalDpi="0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28"/>
  <sheetViews>
    <sheetView showGridLines="0" showRowColHeaders="0" topLeftCell="B1" workbookViewId="0">
      <selection activeCell="P2" sqref="P2:R2"/>
    </sheetView>
  </sheetViews>
  <sheetFormatPr baseColWidth="10" defaultColWidth="9.1796875" defaultRowHeight="16" customHeight="1" x14ac:dyDescent="0.25"/>
  <cols>
    <col min="1" max="1" width="22.54296875" style="19" hidden="1" customWidth="1"/>
    <col min="2" max="3" width="5.7265625" style="19" customWidth="1"/>
    <col min="4" max="4" width="20.453125" style="19" customWidth="1"/>
    <col min="5" max="5" width="18.7265625" style="19" customWidth="1"/>
    <col min="6" max="6" width="7.453125" style="19" bestFit="1" customWidth="1"/>
    <col min="7" max="8" width="5.7265625" style="19" customWidth="1"/>
    <col min="9" max="9" width="8.26953125" style="19" bestFit="1" customWidth="1"/>
    <col min="10" max="17" width="5.7265625" style="19" customWidth="1"/>
    <col min="18" max="18" width="8.7265625" style="32" customWidth="1"/>
    <col min="19" max="16384" width="9.1796875" style="19"/>
  </cols>
  <sheetData>
    <row r="1" spans="1:18" ht="25.5" thickBot="1" x14ac:dyDescent="0.55000000000000004">
      <c r="A1" s="347" t="s">
        <v>110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</row>
    <row r="2" spans="1:18" ht="16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61" t="s">
        <v>295</v>
      </c>
      <c r="Q2" s="362"/>
      <c r="R2" s="365"/>
    </row>
    <row r="3" spans="1:18" ht="16" customHeight="1" x14ac:dyDescent="0.4">
      <c r="A3" s="359" t="s">
        <v>334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</row>
    <row r="4" spans="1:18" ht="16" customHeight="1" x14ac:dyDescent="0.25">
      <c r="A4" s="366"/>
      <c r="B4" s="366"/>
      <c r="C4" s="366"/>
      <c r="D4" s="366"/>
      <c r="E4" s="366"/>
      <c r="F4" s="366"/>
      <c r="G4" s="366"/>
      <c r="H4" s="366"/>
      <c r="I4" s="366"/>
      <c r="J4" s="366"/>
      <c r="K4" s="366"/>
      <c r="L4" s="366"/>
      <c r="M4" s="366"/>
      <c r="N4" s="366"/>
      <c r="O4" s="366"/>
      <c r="P4" s="366"/>
      <c r="Q4" s="366"/>
      <c r="R4" s="366"/>
    </row>
    <row r="5" spans="1:18" s="300" customFormat="1" ht="16" customHeight="1" thickBot="1" x14ac:dyDescent="0.35">
      <c r="A5" s="306"/>
      <c r="B5" s="294" t="s">
        <v>298</v>
      </c>
      <c r="C5" s="295"/>
      <c r="D5" s="296" t="s">
        <v>299</v>
      </c>
      <c r="E5" s="294" t="s">
        <v>300</v>
      </c>
      <c r="F5" s="294" t="s">
        <v>275</v>
      </c>
      <c r="G5" s="294" t="s">
        <v>6</v>
      </c>
      <c r="H5" s="294" t="s">
        <v>13</v>
      </c>
      <c r="I5" s="294" t="s">
        <v>14</v>
      </c>
      <c r="J5" s="294" t="s">
        <v>0</v>
      </c>
      <c r="K5" s="294" t="s">
        <v>7</v>
      </c>
      <c r="L5" s="294" t="s">
        <v>9</v>
      </c>
      <c r="M5" s="294" t="s">
        <v>10</v>
      </c>
      <c r="N5" s="294" t="s">
        <v>15</v>
      </c>
      <c r="O5" s="294" t="s">
        <v>16</v>
      </c>
      <c r="P5" s="294" t="s">
        <v>17</v>
      </c>
      <c r="Q5" s="294" t="s">
        <v>464</v>
      </c>
      <c r="R5" s="301"/>
    </row>
    <row r="6" spans="1:18" ht="16" customHeight="1" thickTop="1" x14ac:dyDescent="0.25">
      <c r="A6" s="30" t="s">
        <v>182</v>
      </c>
      <c r="B6" s="227">
        <v>1</v>
      </c>
      <c r="C6" s="266" t="s">
        <v>20</v>
      </c>
      <c r="D6" s="232" t="s">
        <v>280</v>
      </c>
      <c r="E6" s="225" t="s">
        <v>281</v>
      </c>
      <c r="F6" s="227">
        <v>5</v>
      </c>
      <c r="G6" s="227" t="s">
        <v>5</v>
      </c>
      <c r="H6" s="227">
        <v>25</v>
      </c>
      <c r="I6" s="228">
        <v>139</v>
      </c>
      <c r="J6" s="227">
        <v>116</v>
      </c>
      <c r="K6" s="227">
        <v>181</v>
      </c>
      <c r="L6" s="227">
        <v>91</v>
      </c>
      <c r="M6" s="227">
        <v>56</v>
      </c>
      <c r="N6" s="227">
        <v>17</v>
      </c>
      <c r="O6" s="227">
        <v>6</v>
      </c>
      <c r="P6" s="227">
        <v>2</v>
      </c>
      <c r="Q6" s="263">
        <v>0.83453237410071945</v>
      </c>
    </row>
    <row r="7" spans="1:18" ht="16" customHeight="1" x14ac:dyDescent="0.25">
      <c r="A7" s="30" t="s">
        <v>187</v>
      </c>
      <c r="B7" s="232">
        <v>2</v>
      </c>
      <c r="C7" s="267" t="s">
        <v>20</v>
      </c>
      <c r="D7" s="232" t="s">
        <v>278</v>
      </c>
      <c r="E7" s="230" t="s">
        <v>279</v>
      </c>
      <c r="F7" s="232">
        <v>3</v>
      </c>
      <c r="G7" s="232" t="s">
        <v>1</v>
      </c>
      <c r="H7" s="232">
        <v>10</v>
      </c>
      <c r="I7" s="234">
        <v>54</v>
      </c>
      <c r="J7" s="232">
        <v>45</v>
      </c>
      <c r="K7" s="232">
        <v>87</v>
      </c>
      <c r="L7" s="232">
        <v>17</v>
      </c>
      <c r="M7" s="232">
        <v>17</v>
      </c>
      <c r="N7" s="232">
        <v>6</v>
      </c>
      <c r="O7" s="232">
        <v>4</v>
      </c>
      <c r="P7" s="232">
        <v>0</v>
      </c>
      <c r="Q7" s="235">
        <v>0.83333333333333337</v>
      </c>
    </row>
    <row r="8" spans="1:18" ht="16" customHeight="1" x14ac:dyDescent="0.25">
      <c r="A8" s="30" t="s">
        <v>184</v>
      </c>
      <c r="B8" s="232">
        <v>3</v>
      </c>
      <c r="C8" s="267" t="s">
        <v>20</v>
      </c>
      <c r="D8" s="232" t="s">
        <v>276</v>
      </c>
      <c r="E8" s="230" t="s">
        <v>277</v>
      </c>
      <c r="F8" s="232">
        <v>4</v>
      </c>
      <c r="G8" s="232" t="s">
        <v>21</v>
      </c>
      <c r="H8" s="232">
        <v>20</v>
      </c>
      <c r="I8" s="234">
        <v>104</v>
      </c>
      <c r="J8" s="232">
        <v>112</v>
      </c>
      <c r="K8" s="232">
        <v>159</v>
      </c>
      <c r="L8" s="232">
        <v>53</v>
      </c>
      <c r="M8" s="232">
        <v>29</v>
      </c>
      <c r="N8" s="232">
        <v>11</v>
      </c>
      <c r="O8" s="232">
        <v>6</v>
      </c>
      <c r="P8" s="232">
        <v>2</v>
      </c>
      <c r="Q8" s="235">
        <v>1.0769230769230769</v>
      </c>
    </row>
    <row r="9" spans="1:18" ht="16" customHeight="1" x14ac:dyDescent="0.25">
      <c r="A9" s="30" t="s">
        <v>392</v>
      </c>
      <c r="B9" s="232">
        <v>4</v>
      </c>
      <c r="C9" s="267" t="s">
        <v>20</v>
      </c>
      <c r="D9" s="232" t="s">
        <v>290</v>
      </c>
      <c r="E9" s="230" t="s">
        <v>279</v>
      </c>
      <c r="F9" s="232">
        <v>3</v>
      </c>
      <c r="G9" s="232" t="s">
        <v>19</v>
      </c>
      <c r="H9" s="233">
        <v>22</v>
      </c>
      <c r="I9" s="234">
        <v>105</v>
      </c>
      <c r="J9" s="232">
        <v>141</v>
      </c>
      <c r="K9" s="232">
        <v>208</v>
      </c>
      <c r="L9" s="232">
        <v>29</v>
      </c>
      <c r="M9" s="232">
        <v>12</v>
      </c>
      <c r="N9" s="232">
        <v>8</v>
      </c>
      <c r="O9" s="232">
        <v>12</v>
      </c>
      <c r="P9" s="232">
        <v>0</v>
      </c>
      <c r="Q9" s="235">
        <v>1.3428571428571427</v>
      </c>
    </row>
    <row r="10" spans="1:18" ht="16" customHeight="1" x14ac:dyDescent="0.25">
      <c r="A10" s="30" t="s">
        <v>200</v>
      </c>
      <c r="B10" s="232">
        <v>5</v>
      </c>
      <c r="C10" s="267" t="s">
        <v>20</v>
      </c>
      <c r="D10" s="232" t="s">
        <v>345</v>
      </c>
      <c r="E10" s="230" t="s">
        <v>346</v>
      </c>
      <c r="F10" s="232">
        <v>1</v>
      </c>
      <c r="G10" s="232" t="s">
        <v>8</v>
      </c>
      <c r="H10" s="232">
        <v>25</v>
      </c>
      <c r="I10" s="234">
        <v>117</v>
      </c>
      <c r="J10" s="232">
        <v>199</v>
      </c>
      <c r="K10" s="232">
        <v>242</v>
      </c>
      <c r="L10" s="232">
        <v>75</v>
      </c>
      <c r="M10" s="232">
        <v>22</v>
      </c>
      <c r="N10" s="232">
        <v>8</v>
      </c>
      <c r="O10" s="232">
        <v>15</v>
      </c>
      <c r="P10" s="232">
        <v>2</v>
      </c>
      <c r="Q10" s="235">
        <v>1.7008547008547008</v>
      </c>
    </row>
    <row r="11" spans="1:18" ht="16" customHeight="1" x14ac:dyDescent="0.25">
      <c r="A11" s="30" t="s">
        <v>197</v>
      </c>
      <c r="B11" s="232">
        <v>6</v>
      </c>
      <c r="C11" s="267" t="s">
        <v>20</v>
      </c>
      <c r="D11" s="232" t="s">
        <v>365</v>
      </c>
      <c r="E11" s="230" t="s">
        <v>339</v>
      </c>
      <c r="F11" s="232">
        <v>4</v>
      </c>
      <c r="G11" s="232" t="s">
        <v>350</v>
      </c>
      <c r="H11" s="233">
        <v>22</v>
      </c>
      <c r="I11" s="234">
        <v>104</v>
      </c>
      <c r="J11" s="232">
        <v>186</v>
      </c>
      <c r="K11" s="232">
        <v>255</v>
      </c>
      <c r="L11" s="232">
        <v>56</v>
      </c>
      <c r="M11" s="232">
        <v>31</v>
      </c>
      <c r="N11" s="232">
        <v>7</v>
      </c>
      <c r="O11" s="232">
        <v>16</v>
      </c>
      <c r="P11" s="232">
        <v>0</v>
      </c>
      <c r="Q11" s="235">
        <v>1.7884615384615385</v>
      </c>
    </row>
    <row r="12" spans="1:18" ht="16" customHeight="1" thickBot="1" x14ac:dyDescent="0.3">
      <c r="A12" s="30"/>
      <c r="B12" s="254"/>
      <c r="C12" s="236"/>
      <c r="D12" s="286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64"/>
    </row>
    <row r="13" spans="1:18" ht="16" customHeight="1" thickTop="1" x14ac:dyDescent="0.25">
      <c r="A13" s="30" t="s">
        <v>359</v>
      </c>
      <c r="B13" s="239">
        <v>1</v>
      </c>
      <c r="C13" s="268" t="s">
        <v>181</v>
      </c>
      <c r="D13" s="232" t="s">
        <v>341</v>
      </c>
      <c r="E13" s="237" t="s">
        <v>342</v>
      </c>
      <c r="F13" s="239">
        <v>4</v>
      </c>
      <c r="G13" s="239" t="s">
        <v>5</v>
      </c>
      <c r="H13" s="240">
        <v>1</v>
      </c>
      <c r="I13" s="241">
        <v>1.33</v>
      </c>
      <c r="J13" s="240">
        <v>1</v>
      </c>
      <c r="K13" s="240">
        <v>2</v>
      </c>
      <c r="L13" s="240">
        <v>0</v>
      </c>
      <c r="M13" s="240">
        <v>0</v>
      </c>
      <c r="N13" s="240">
        <v>0</v>
      </c>
      <c r="O13" s="240">
        <v>0</v>
      </c>
      <c r="P13" s="240">
        <v>0</v>
      </c>
      <c r="Q13" s="252">
        <v>0.75187969924812026</v>
      </c>
    </row>
    <row r="14" spans="1:18" ht="16" customHeight="1" x14ac:dyDescent="0.25">
      <c r="A14" s="30" t="s">
        <v>354</v>
      </c>
      <c r="B14" s="232">
        <v>2</v>
      </c>
      <c r="C14" s="267" t="s">
        <v>181</v>
      </c>
      <c r="D14" s="232" t="s">
        <v>344</v>
      </c>
      <c r="E14" s="230" t="s">
        <v>340</v>
      </c>
      <c r="F14" s="232">
        <v>1</v>
      </c>
      <c r="G14" s="244" t="s">
        <v>21</v>
      </c>
      <c r="H14" s="245">
        <v>8</v>
      </c>
      <c r="I14" s="246">
        <v>35.33</v>
      </c>
      <c r="J14" s="244">
        <v>37</v>
      </c>
      <c r="K14" s="244">
        <v>66</v>
      </c>
      <c r="L14" s="244">
        <v>11</v>
      </c>
      <c r="M14" s="244">
        <v>11</v>
      </c>
      <c r="N14" s="244">
        <v>4</v>
      </c>
      <c r="O14" s="244">
        <v>2</v>
      </c>
      <c r="P14" s="244">
        <v>0</v>
      </c>
      <c r="Q14" s="235">
        <v>1.0472686102462496</v>
      </c>
    </row>
    <row r="15" spans="1:18" ht="16" customHeight="1" x14ac:dyDescent="0.25">
      <c r="A15" s="30" t="s">
        <v>360</v>
      </c>
      <c r="B15" s="232">
        <v>3</v>
      </c>
      <c r="C15" s="267" t="s">
        <v>181</v>
      </c>
      <c r="D15" s="232" t="s">
        <v>347</v>
      </c>
      <c r="E15" s="230" t="s">
        <v>281</v>
      </c>
      <c r="F15" s="232">
        <v>1</v>
      </c>
      <c r="G15" s="232" t="s">
        <v>8</v>
      </c>
      <c r="H15" s="233">
        <v>5</v>
      </c>
      <c r="I15" s="234">
        <v>8.33</v>
      </c>
      <c r="J15" s="232">
        <v>9</v>
      </c>
      <c r="K15" s="232">
        <v>17</v>
      </c>
      <c r="L15" s="232">
        <v>2</v>
      </c>
      <c r="M15" s="232">
        <v>2</v>
      </c>
      <c r="N15" s="232">
        <v>0</v>
      </c>
      <c r="O15" s="232">
        <v>0</v>
      </c>
      <c r="P15" s="232">
        <v>0</v>
      </c>
      <c r="Q15" s="235">
        <v>1.0804321728691477</v>
      </c>
    </row>
    <row r="16" spans="1:18" ht="16" customHeight="1" x14ac:dyDescent="0.25">
      <c r="A16" s="30" t="s">
        <v>196</v>
      </c>
      <c r="B16" s="232">
        <v>4</v>
      </c>
      <c r="C16" s="232" t="s">
        <v>181</v>
      </c>
      <c r="D16" s="232" t="s">
        <v>291</v>
      </c>
      <c r="E16" s="232" t="s">
        <v>292</v>
      </c>
      <c r="F16" s="232">
        <v>5</v>
      </c>
      <c r="G16" s="232" t="s">
        <v>1</v>
      </c>
      <c r="H16" s="233">
        <v>10</v>
      </c>
      <c r="I16" s="234">
        <v>48</v>
      </c>
      <c r="J16" s="232">
        <v>58</v>
      </c>
      <c r="K16" s="232">
        <v>79</v>
      </c>
      <c r="L16" s="232">
        <v>24</v>
      </c>
      <c r="M16" s="232">
        <v>11</v>
      </c>
      <c r="N16" s="232">
        <v>5</v>
      </c>
      <c r="O16" s="232">
        <v>4</v>
      </c>
      <c r="P16" s="232">
        <v>1</v>
      </c>
      <c r="Q16" s="235">
        <v>1.2083333333333333</v>
      </c>
    </row>
    <row r="17" spans="1:17" ht="16" customHeight="1" x14ac:dyDescent="0.25">
      <c r="A17" s="30" t="s">
        <v>195</v>
      </c>
      <c r="B17" s="232">
        <v>5</v>
      </c>
      <c r="C17" s="232" t="s">
        <v>181</v>
      </c>
      <c r="D17" s="232" t="s">
        <v>325</v>
      </c>
      <c r="E17" s="232" t="s">
        <v>326</v>
      </c>
      <c r="F17" s="232">
        <v>3</v>
      </c>
      <c r="G17" s="232" t="s">
        <v>1</v>
      </c>
      <c r="H17" s="233">
        <v>7</v>
      </c>
      <c r="I17" s="234">
        <v>33.33</v>
      </c>
      <c r="J17" s="232">
        <v>42</v>
      </c>
      <c r="K17" s="232">
        <v>70</v>
      </c>
      <c r="L17" s="232">
        <v>15</v>
      </c>
      <c r="M17" s="232">
        <v>4</v>
      </c>
      <c r="N17" s="232">
        <v>3</v>
      </c>
      <c r="O17" s="232">
        <v>1</v>
      </c>
      <c r="P17" s="232">
        <v>1</v>
      </c>
      <c r="Q17" s="235">
        <v>1.2601260126012601</v>
      </c>
    </row>
    <row r="18" spans="1:17" ht="16" customHeight="1" x14ac:dyDescent="0.25">
      <c r="A18" s="30" t="s">
        <v>190</v>
      </c>
      <c r="B18" s="232">
        <v>6</v>
      </c>
      <c r="C18" s="232" t="s">
        <v>181</v>
      </c>
      <c r="D18" s="232" t="s">
        <v>288</v>
      </c>
      <c r="E18" s="232" t="s">
        <v>289</v>
      </c>
      <c r="F18" s="232">
        <v>5</v>
      </c>
      <c r="G18" s="232" t="s">
        <v>19</v>
      </c>
      <c r="H18" s="233">
        <v>4</v>
      </c>
      <c r="I18" s="234">
        <v>8</v>
      </c>
      <c r="J18" s="232">
        <v>16</v>
      </c>
      <c r="K18" s="232">
        <v>20</v>
      </c>
      <c r="L18" s="232">
        <v>10</v>
      </c>
      <c r="M18" s="232">
        <v>2</v>
      </c>
      <c r="N18" s="232">
        <v>0</v>
      </c>
      <c r="O18" s="232">
        <v>2</v>
      </c>
      <c r="P18" s="232">
        <v>0</v>
      </c>
      <c r="Q18" s="235">
        <v>2</v>
      </c>
    </row>
    <row r="19" spans="1:17" ht="16" customHeight="1" x14ac:dyDescent="0.25">
      <c r="A19" s="30" t="s">
        <v>357</v>
      </c>
      <c r="B19" s="232">
        <v>7</v>
      </c>
      <c r="C19" s="232" t="s">
        <v>181</v>
      </c>
      <c r="D19" s="232" t="s">
        <v>323</v>
      </c>
      <c r="E19" s="250" t="s">
        <v>324</v>
      </c>
      <c r="F19" s="232">
        <v>4</v>
      </c>
      <c r="G19" s="232" t="s">
        <v>350</v>
      </c>
      <c r="H19" s="233">
        <v>3</v>
      </c>
      <c r="I19" s="234">
        <v>9</v>
      </c>
      <c r="J19" s="233">
        <v>18</v>
      </c>
      <c r="K19" s="233">
        <v>25</v>
      </c>
      <c r="L19" s="233">
        <v>11</v>
      </c>
      <c r="M19" s="233">
        <v>2</v>
      </c>
      <c r="N19" s="233">
        <v>1</v>
      </c>
      <c r="O19" s="233">
        <v>0</v>
      </c>
      <c r="P19" s="233">
        <v>0</v>
      </c>
      <c r="Q19" s="235">
        <v>2</v>
      </c>
    </row>
    <row r="20" spans="1:17" ht="16" customHeight="1" x14ac:dyDescent="0.25">
      <c r="A20" s="30" t="s">
        <v>192</v>
      </c>
      <c r="B20" s="232">
        <v>8</v>
      </c>
      <c r="C20" s="232" t="s">
        <v>181</v>
      </c>
      <c r="D20" s="232" t="s">
        <v>328</v>
      </c>
      <c r="E20" s="232" t="s">
        <v>349</v>
      </c>
      <c r="F20" s="232">
        <v>1</v>
      </c>
      <c r="G20" s="232" t="s">
        <v>8</v>
      </c>
      <c r="H20" s="233">
        <v>3</v>
      </c>
      <c r="I20" s="234">
        <v>3.33</v>
      </c>
      <c r="J20" s="232">
        <v>7</v>
      </c>
      <c r="K20" s="232">
        <v>10</v>
      </c>
      <c r="L20" s="232">
        <v>2</v>
      </c>
      <c r="M20" s="232">
        <v>1</v>
      </c>
      <c r="N20" s="232">
        <v>0</v>
      </c>
      <c r="O20" s="232">
        <v>0</v>
      </c>
      <c r="P20" s="232">
        <v>0</v>
      </c>
      <c r="Q20" s="235">
        <v>2.1021021021021022</v>
      </c>
    </row>
    <row r="21" spans="1:17" ht="16" customHeight="1" x14ac:dyDescent="0.25">
      <c r="A21" s="30" t="s">
        <v>358</v>
      </c>
      <c r="B21" s="232">
        <v>8</v>
      </c>
      <c r="C21" s="232" t="s">
        <v>181</v>
      </c>
      <c r="D21" s="232" t="s">
        <v>328</v>
      </c>
      <c r="E21" s="232" t="s">
        <v>349</v>
      </c>
      <c r="F21" s="232">
        <v>1</v>
      </c>
      <c r="G21" s="232" t="s">
        <v>8</v>
      </c>
      <c r="H21" s="233">
        <v>3</v>
      </c>
      <c r="I21" s="234">
        <v>3.33</v>
      </c>
      <c r="J21" s="232">
        <v>7</v>
      </c>
      <c r="K21" s="232">
        <v>10</v>
      </c>
      <c r="L21" s="232">
        <v>2</v>
      </c>
      <c r="M21" s="232">
        <v>1</v>
      </c>
      <c r="N21" s="232">
        <v>0</v>
      </c>
      <c r="O21" s="232">
        <v>0</v>
      </c>
      <c r="P21" s="232">
        <v>0</v>
      </c>
      <c r="Q21" s="235">
        <v>2.1021021021021022</v>
      </c>
    </row>
    <row r="22" spans="1:17" ht="16" customHeight="1" x14ac:dyDescent="0.25">
      <c r="A22" s="30" t="s">
        <v>393</v>
      </c>
      <c r="B22" s="232">
        <v>10</v>
      </c>
      <c r="C22" s="232" t="s">
        <v>181</v>
      </c>
      <c r="D22" s="232" t="s">
        <v>391</v>
      </c>
      <c r="E22" s="232" t="s">
        <v>394</v>
      </c>
      <c r="F22" s="232">
        <v>5</v>
      </c>
      <c r="G22" s="232" t="s">
        <v>19</v>
      </c>
      <c r="H22" s="232">
        <v>2</v>
      </c>
      <c r="I22" s="234">
        <v>3.66</v>
      </c>
      <c r="J22" s="232">
        <v>18</v>
      </c>
      <c r="K22" s="232">
        <v>15</v>
      </c>
      <c r="L22" s="232">
        <v>8</v>
      </c>
      <c r="M22" s="232">
        <v>1</v>
      </c>
      <c r="N22" s="232">
        <v>0</v>
      </c>
      <c r="O22" s="232">
        <v>1</v>
      </c>
      <c r="P22" s="232">
        <v>0</v>
      </c>
      <c r="Q22" s="235">
        <v>4.918032786885246</v>
      </c>
    </row>
    <row r="23" spans="1:17" ht="16" customHeight="1" x14ac:dyDescent="0.25">
      <c r="A23" s="30"/>
    </row>
    <row r="24" spans="1:17" ht="16" customHeight="1" x14ac:dyDescent="0.25">
      <c r="A24" s="30"/>
    </row>
    <row r="25" spans="1:17" ht="16" customHeight="1" x14ac:dyDescent="0.25">
      <c r="A25" s="30"/>
    </row>
    <row r="26" spans="1:17" ht="16" customHeight="1" x14ac:dyDescent="0.25">
      <c r="A26" s="30"/>
    </row>
    <row r="27" spans="1:17" ht="16" customHeight="1" x14ac:dyDescent="0.25">
      <c r="A27" s="30"/>
    </row>
    <row r="28" spans="1:17" ht="16" customHeight="1" x14ac:dyDescent="0.25">
      <c r="A28" s="30"/>
    </row>
  </sheetData>
  <mergeCells count="4">
    <mergeCell ref="A1:R1"/>
    <mergeCell ref="P2:R2"/>
    <mergeCell ref="A3:R3"/>
    <mergeCell ref="A4:R4"/>
  </mergeCells>
  <phoneticPr fontId="16" type="noConversion"/>
  <hyperlinks>
    <hyperlink ref="P2:R2" location="LANCEURS!A1" display="RETOUR" xr:uid="{00000000-0004-0000-0800-000000000000}"/>
    <hyperlink ref="D8" location="Aigles!A1:A36" display="Forbes" xr:uid="{00000000-0004-0000-0800-000001000000}"/>
    <hyperlink ref="D7" location="Faucons!A1:A36" display="Beaudoin" xr:uid="{00000000-0004-0000-0800-000002000000}"/>
    <hyperlink ref="D10" location="Condors!A1:A36" display="Vézina" xr:uid="{00000000-0004-0000-0800-000003000000}"/>
    <hyperlink ref="D6" location="Harfangs!A1:A36" display="Barrette" xr:uid="{00000000-0004-0000-0800-000004000000}"/>
    <hyperlink ref="D9" location="Vautours!A1:A36" display="Chaussé" xr:uid="{00000000-0004-0000-0800-000005000000}"/>
    <hyperlink ref="D11" location="Ducs!A1:A36" display="Lépine " xr:uid="{00000000-0004-0000-0800-000006000000}"/>
    <hyperlink ref="D16" location="Faucons!A39:A75" display="Blouin" xr:uid="{00000000-0004-0000-0800-000007000000}"/>
    <hyperlink ref="D13" location="Harfangs!A39:A75" display="St-Pierre" xr:uid="{00000000-0004-0000-0800-000009000000}"/>
    <hyperlink ref="D18" location="Vautours!A79:A115" display="Schiller" xr:uid="{00000000-0004-0000-0800-00000A000000}"/>
    <hyperlink ref="D20" location="Condors!A38:A75" display="Morin" xr:uid="{00000000-0004-0000-0800-00000B000000}"/>
    <hyperlink ref="D15" location="Condors!A79:A115" display="Collard" xr:uid="{00000000-0004-0000-0800-00000C000000}"/>
    <hyperlink ref="D17" location="Faucons!A80:A117" display="Lachapelle" xr:uid="{00000000-0004-0000-0800-00000D000000}"/>
    <hyperlink ref="D14" location="Aigles!A42:A77" display="Chaussé" xr:uid="{00000000-0004-0000-0800-00000E000000}"/>
    <hyperlink ref="D22" location="Vautours!A120:A154" display="Vadeboncoeur" xr:uid="{00000000-0004-0000-0800-00000F000000}"/>
    <hyperlink ref="D19" location="Ducs!A42:A77" display="Lépine " xr:uid="{00000000-0004-0000-0800-000010000000}"/>
    <hyperlink ref="D21" location="Condors!A38:A75" display="Morin" xr:uid="{A7001718-818D-4063-B017-5F3C42059476}"/>
  </hyperlinks>
  <pageMargins left="0.78740157499999996" right="0.78740157499999996" top="0.984251969" bottom="0.984251969" header="0.4921259845" footer="0.4921259845"/>
  <pageSetup paperSize="9" orientation="portrait" horizontalDpi="0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28"/>
  <sheetViews>
    <sheetView showGridLines="0" showRowColHeaders="0" topLeftCell="B1" workbookViewId="0">
      <selection activeCell="P2" sqref="P2:R2"/>
    </sheetView>
  </sheetViews>
  <sheetFormatPr baseColWidth="10" defaultColWidth="9.1796875" defaultRowHeight="16" customHeight="1" x14ac:dyDescent="0.25"/>
  <cols>
    <col min="1" max="1" width="28.453125" style="19" hidden="1" customWidth="1"/>
    <col min="2" max="3" width="8.453125" style="19" customWidth="1"/>
    <col min="4" max="4" width="17.453125" style="19" customWidth="1"/>
    <col min="5" max="5" width="18.7265625" style="19" customWidth="1"/>
    <col min="6" max="6" width="5.81640625" style="19" bestFit="1" customWidth="1"/>
    <col min="7" max="7" width="6.453125" style="19" customWidth="1"/>
    <col min="8" max="8" width="5.7265625" style="19" customWidth="1"/>
    <col min="9" max="9" width="8.7265625" style="19" customWidth="1"/>
    <col min="10" max="16" width="5.7265625" style="19" customWidth="1"/>
    <col min="17" max="17" width="7" style="19" bestFit="1" customWidth="1"/>
    <col min="18" max="18" width="8.7265625" style="32" customWidth="1"/>
    <col min="19" max="16384" width="9.1796875" style="19"/>
  </cols>
  <sheetData>
    <row r="1" spans="1:18" ht="25.5" thickBot="1" x14ac:dyDescent="0.55000000000000004">
      <c r="A1" s="347" t="s">
        <v>110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</row>
    <row r="2" spans="1:18" ht="16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61" t="s">
        <v>295</v>
      </c>
      <c r="Q2" s="362"/>
      <c r="R2" s="365"/>
    </row>
    <row r="3" spans="1:18" ht="16" customHeight="1" x14ac:dyDescent="0.4">
      <c r="A3" s="359" t="s">
        <v>335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</row>
    <row r="4" spans="1:18" ht="16" customHeight="1" x14ac:dyDescent="0.25">
      <c r="A4" s="366"/>
      <c r="B4" s="366"/>
      <c r="C4" s="366"/>
      <c r="D4" s="366"/>
      <c r="E4" s="366"/>
      <c r="F4" s="366"/>
      <c r="G4" s="366"/>
      <c r="H4" s="366"/>
      <c r="I4" s="366"/>
      <c r="J4" s="366"/>
      <c r="K4" s="366"/>
      <c r="L4" s="366"/>
      <c r="M4" s="366"/>
      <c r="N4" s="366"/>
      <c r="O4" s="366"/>
      <c r="P4" s="366"/>
      <c r="Q4" s="366"/>
      <c r="R4" s="366"/>
    </row>
    <row r="5" spans="1:18" s="300" customFormat="1" ht="16" customHeight="1" thickBot="1" x14ac:dyDescent="0.35">
      <c r="A5" s="306"/>
      <c r="B5" s="294" t="s">
        <v>298</v>
      </c>
      <c r="C5" s="295" t="s">
        <v>380</v>
      </c>
      <c r="D5" s="296" t="s">
        <v>299</v>
      </c>
      <c r="E5" s="294" t="s">
        <v>300</v>
      </c>
      <c r="F5" s="294" t="s">
        <v>275</v>
      </c>
      <c r="G5" s="294" t="s">
        <v>6</v>
      </c>
      <c r="H5" s="294" t="s">
        <v>13</v>
      </c>
      <c r="I5" s="294" t="s">
        <v>14</v>
      </c>
      <c r="J5" s="294" t="s">
        <v>0</v>
      </c>
      <c r="K5" s="294" t="s">
        <v>7</v>
      </c>
      <c r="L5" s="294" t="s">
        <v>9</v>
      </c>
      <c r="M5" s="294" t="s">
        <v>10</v>
      </c>
      <c r="N5" s="294" t="s">
        <v>15</v>
      </c>
      <c r="O5" s="294" t="s">
        <v>16</v>
      </c>
      <c r="P5" s="294" t="s">
        <v>17</v>
      </c>
      <c r="Q5" s="294" t="s">
        <v>18</v>
      </c>
      <c r="R5" s="301"/>
    </row>
    <row r="6" spans="1:18" ht="16" customHeight="1" thickTop="1" x14ac:dyDescent="0.25">
      <c r="A6" s="30" t="s">
        <v>184</v>
      </c>
      <c r="B6" s="227">
        <v>1</v>
      </c>
      <c r="C6" s="266" t="s">
        <v>20</v>
      </c>
      <c r="D6" s="232" t="s">
        <v>276</v>
      </c>
      <c r="E6" s="225" t="s">
        <v>277</v>
      </c>
      <c r="F6" s="227" t="s">
        <v>374</v>
      </c>
      <c r="G6" s="227" t="s">
        <v>1</v>
      </c>
      <c r="H6" s="227">
        <v>25</v>
      </c>
      <c r="I6" s="228">
        <v>136</v>
      </c>
      <c r="J6" s="227">
        <v>170</v>
      </c>
      <c r="K6" s="227">
        <v>242</v>
      </c>
      <c r="L6" s="227">
        <v>69</v>
      </c>
      <c r="M6" s="227">
        <v>43</v>
      </c>
      <c r="N6" s="227">
        <v>14</v>
      </c>
      <c r="O6" s="227">
        <v>10</v>
      </c>
      <c r="P6" s="227">
        <v>1</v>
      </c>
      <c r="Q6" s="263">
        <v>1.25</v>
      </c>
    </row>
    <row r="7" spans="1:18" ht="16" customHeight="1" x14ac:dyDescent="0.25">
      <c r="A7" s="30" t="s">
        <v>187</v>
      </c>
      <c r="B7" s="232">
        <v>2</v>
      </c>
      <c r="C7" s="267" t="s">
        <v>20</v>
      </c>
      <c r="D7" s="232" t="s">
        <v>278</v>
      </c>
      <c r="E7" s="230" t="s">
        <v>279</v>
      </c>
      <c r="F7" s="232" t="s">
        <v>375</v>
      </c>
      <c r="G7" s="232" t="s">
        <v>21</v>
      </c>
      <c r="H7" s="232">
        <v>22</v>
      </c>
      <c r="I7" s="234">
        <v>110.66</v>
      </c>
      <c r="J7" s="232">
        <v>140</v>
      </c>
      <c r="K7" s="232">
        <v>203</v>
      </c>
      <c r="L7" s="232">
        <v>44</v>
      </c>
      <c r="M7" s="232">
        <v>30</v>
      </c>
      <c r="N7" s="232">
        <v>12</v>
      </c>
      <c r="O7" s="232">
        <v>8</v>
      </c>
      <c r="P7" s="232">
        <v>2</v>
      </c>
      <c r="Q7" s="235">
        <v>1.2651364540032533</v>
      </c>
    </row>
    <row r="8" spans="1:18" ht="16" customHeight="1" x14ac:dyDescent="0.25">
      <c r="A8" s="30" t="s">
        <v>182</v>
      </c>
      <c r="B8" s="232">
        <v>3</v>
      </c>
      <c r="C8" s="267" t="s">
        <v>20</v>
      </c>
      <c r="D8" s="232" t="s">
        <v>280</v>
      </c>
      <c r="E8" s="230" t="s">
        <v>281</v>
      </c>
      <c r="F8" s="232" t="s">
        <v>376</v>
      </c>
      <c r="G8" s="232" t="s">
        <v>8</v>
      </c>
      <c r="H8" s="232">
        <v>23</v>
      </c>
      <c r="I8" s="234">
        <v>118</v>
      </c>
      <c r="J8" s="232">
        <v>163</v>
      </c>
      <c r="K8" s="232">
        <v>187</v>
      </c>
      <c r="L8" s="232">
        <v>93</v>
      </c>
      <c r="M8" s="232">
        <v>45</v>
      </c>
      <c r="N8" s="232">
        <v>9</v>
      </c>
      <c r="O8" s="232">
        <v>11</v>
      </c>
      <c r="P8" s="232">
        <v>3</v>
      </c>
      <c r="Q8" s="235">
        <v>1.3813559322033899</v>
      </c>
    </row>
    <row r="9" spans="1:18" ht="16" customHeight="1" x14ac:dyDescent="0.25">
      <c r="A9" s="30" t="s">
        <v>197</v>
      </c>
      <c r="B9" s="232">
        <v>4</v>
      </c>
      <c r="C9" s="267" t="s">
        <v>20</v>
      </c>
      <c r="D9" s="232" t="s">
        <v>365</v>
      </c>
      <c r="E9" s="230" t="s">
        <v>339</v>
      </c>
      <c r="F9" s="232" t="s">
        <v>377</v>
      </c>
      <c r="G9" s="232" t="s">
        <v>350</v>
      </c>
      <c r="H9" s="233">
        <v>22</v>
      </c>
      <c r="I9" s="234">
        <v>98.66</v>
      </c>
      <c r="J9" s="232">
        <v>166</v>
      </c>
      <c r="K9" s="232">
        <v>184</v>
      </c>
      <c r="L9" s="232">
        <v>60</v>
      </c>
      <c r="M9" s="232">
        <v>30</v>
      </c>
      <c r="N9" s="232">
        <v>9</v>
      </c>
      <c r="O9" s="232">
        <v>9</v>
      </c>
      <c r="P9" s="232">
        <v>2</v>
      </c>
      <c r="Q9" s="235">
        <v>1.6825461179809447</v>
      </c>
    </row>
    <row r="10" spans="1:18" ht="16" customHeight="1" x14ac:dyDescent="0.25">
      <c r="A10" s="30" t="s">
        <v>200</v>
      </c>
      <c r="B10" s="232">
        <v>5</v>
      </c>
      <c r="C10" s="267" t="s">
        <v>20</v>
      </c>
      <c r="D10" s="232" t="s">
        <v>345</v>
      </c>
      <c r="E10" s="230" t="s">
        <v>346</v>
      </c>
      <c r="F10" s="232" t="s">
        <v>378</v>
      </c>
      <c r="G10" s="232" t="s">
        <v>5</v>
      </c>
      <c r="H10" s="232">
        <v>24</v>
      </c>
      <c r="I10" s="234">
        <v>95.66</v>
      </c>
      <c r="J10" s="232">
        <v>180</v>
      </c>
      <c r="K10" s="232">
        <v>174</v>
      </c>
      <c r="L10" s="232">
        <v>143</v>
      </c>
      <c r="M10" s="232">
        <v>18</v>
      </c>
      <c r="N10" s="232">
        <v>11</v>
      </c>
      <c r="O10" s="232">
        <v>9</v>
      </c>
      <c r="P10" s="232">
        <v>0</v>
      </c>
      <c r="Q10" s="235">
        <v>1.8816642274722979</v>
      </c>
    </row>
    <row r="11" spans="1:18" ht="16" customHeight="1" x14ac:dyDescent="0.25">
      <c r="A11" s="30" t="s">
        <v>354</v>
      </c>
      <c r="B11" s="232">
        <v>6</v>
      </c>
      <c r="C11" s="267" t="s">
        <v>20</v>
      </c>
      <c r="D11" s="232" t="s">
        <v>344</v>
      </c>
      <c r="E11" s="230" t="s">
        <v>340</v>
      </c>
      <c r="F11" s="232" t="s">
        <v>379</v>
      </c>
      <c r="G11" s="232" t="s">
        <v>19</v>
      </c>
      <c r="H11" s="233">
        <v>15</v>
      </c>
      <c r="I11" s="234">
        <v>63.99</v>
      </c>
      <c r="J11" s="232">
        <v>149</v>
      </c>
      <c r="K11" s="232">
        <v>193</v>
      </c>
      <c r="L11" s="232">
        <v>25</v>
      </c>
      <c r="M11" s="232">
        <v>13</v>
      </c>
      <c r="N11" s="232">
        <v>3</v>
      </c>
      <c r="O11" s="232">
        <v>10</v>
      </c>
      <c r="P11" s="232">
        <v>0</v>
      </c>
      <c r="Q11" s="235">
        <v>2.3284888263791221</v>
      </c>
    </row>
    <row r="12" spans="1:18" ht="16" customHeight="1" thickBot="1" x14ac:dyDescent="0.3">
      <c r="A12" s="30"/>
      <c r="B12" s="254"/>
      <c r="C12" s="236"/>
      <c r="D12" s="286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64"/>
      <c r="R12" s="215"/>
    </row>
    <row r="13" spans="1:18" ht="16" customHeight="1" thickTop="1" x14ac:dyDescent="0.25">
      <c r="A13" s="30" t="s">
        <v>355</v>
      </c>
      <c r="B13" s="239">
        <v>1</v>
      </c>
      <c r="C13" s="268" t="s">
        <v>181</v>
      </c>
      <c r="D13" s="232" t="s">
        <v>286</v>
      </c>
      <c r="E13" s="237" t="s">
        <v>281</v>
      </c>
      <c r="F13" s="239">
        <v>4</v>
      </c>
      <c r="G13" s="239" t="s">
        <v>8</v>
      </c>
      <c r="H13" s="240">
        <v>1</v>
      </c>
      <c r="I13" s="241">
        <v>0.33</v>
      </c>
      <c r="J13" s="240">
        <v>0</v>
      </c>
      <c r="K13" s="240">
        <v>1</v>
      </c>
      <c r="L13" s="240">
        <v>1</v>
      </c>
      <c r="M13" s="240">
        <v>0</v>
      </c>
      <c r="N13" s="240">
        <v>0</v>
      </c>
      <c r="O13" s="240">
        <v>0</v>
      </c>
      <c r="P13" s="240">
        <v>0</v>
      </c>
      <c r="Q13" s="252">
        <v>0</v>
      </c>
    </row>
    <row r="14" spans="1:18" ht="16" customHeight="1" x14ac:dyDescent="0.25">
      <c r="A14" s="30" t="s">
        <v>196</v>
      </c>
      <c r="B14" s="232">
        <v>2</v>
      </c>
      <c r="C14" s="267" t="s">
        <v>181</v>
      </c>
      <c r="D14" s="232" t="s">
        <v>291</v>
      </c>
      <c r="E14" s="230" t="s">
        <v>292</v>
      </c>
      <c r="F14" s="232">
        <v>5</v>
      </c>
      <c r="G14" s="244" t="s">
        <v>1</v>
      </c>
      <c r="H14" s="245">
        <v>1</v>
      </c>
      <c r="I14" s="246">
        <v>5</v>
      </c>
      <c r="J14" s="244">
        <v>2</v>
      </c>
      <c r="K14" s="244">
        <v>5</v>
      </c>
      <c r="L14" s="244">
        <v>2</v>
      </c>
      <c r="M14" s="244">
        <v>1</v>
      </c>
      <c r="N14" s="244">
        <v>0</v>
      </c>
      <c r="O14" s="244">
        <v>0</v>
      </c>
      <c r="P14" s="244">
        <v>0</v>
      </c>
      <c r="Q14" s="235">
        <v>0.4</v>
      </c>
    </row>
    <row r="15" spans="1:18" ht="16" customHeight="1" x14ac:dyDescent="0.25">
      <c r="A15" s="30" t="s">
        <v>208</v>
      </c>
      <c r="B15" s="232">
        <v>3</v>
      </c>
      <c r="C15" s="267" t="s">
        <v>181</v>
      </c>
      <c r="D15" s="232" t="s">
        <v>288</v>
      </c>
      <c r="E15" s="230" t="s">
        <v>340</v>
      </c>
      <c r="F15" s="232">
        <v>2</v>
      </c>
      <c r="G15" s="232" t="s">
        <v>19</v>
      </c>
      <c r="H15" s="233">
        <v>3</v>
      </c>
      <c r="I15" s="234">
        <v>5.66</v>
      </c>
      <c r="J15" s="232">
        <v>4</v>
      </c>
      <c r="K15" s="232">
        <v>14</v>
      </c>
      <c r="L15" s="232">
        <v>1</v>
      </c>
      <c r="M15" s="232">
        <v>2</v>
      </c>
      <c r="N15" s="232">
        <v>0</v>
      </c>
      <c r="O15" s="232">
        <v>0</v>
      </c>
      <c r="P15" s="232">
        <v>0</v>
      </c>
      <c r="Q15" s="235">
        <v>0.70671378091872794</v>
      </c>
    </row>
    <row r="16" spans="1:18" ht="16" customHeight="1" x14ac:dyDescent="0.25">
      <c r="A16" s="30" t="s">
        <v>195</v>
      </c>
      <c r="B16" s="232">
        <v>4</v>
      </c>
      <c r="C16" s="267" t="s">
        <v>181</v>
      </c>
      <c r="D16" s="232" t="s">
        <v>325</v>
      </c>
      <c r="E16" s="230" t="s">
        <v>326</v>
      </c>
      <c r="F16" s="232">
        <v>3</v>
      </c>
      <c r="G16" s="232" t="s">
        <v>21</v>
      </c>
      <c r="H16" s="233">
        <v>0</v>
      </c>
      <c r="I16" s="234">
        <v>0</v>
      </c>
      <c r="J16" s="232">
        <v>0</v>
      </c>
      <c r="K16" s="232">
        <v>0</v>
      </c>
      <c r="L16" s="232">
        <v>0</v>
      </c>
      <c r="M16" s="232">
        <v>0</v>
      </c>
      <c r="N16" s="232">
        <v>0</v>
      </c>
      <c r="O16" s="232" t="s">
        <v>390</v>
      </c>
      <c r="P16" s="232">
        <v>0</v>
      </c>
      <c r="Q16" s="235">
        <v>0</v>
      </c>
    </row>
    <row r="17" spans="1:17" ht="16" customHeight="1" x14ac:dyDescent="0.25">
      <c r="A17" s="19" t="s">
        <v>194</v>
      </c>
      <c r="B17" s="232">
        <v>5</v>
      </c>
      <c r="C17" s="269" t="s">
        <v>181</v>
      </c>
      <c r="D17" s="232" t="s">
        <v>290</v>
      </c>
      <c r="E17" s="271" t="s">
        <v>279</v>
      </c>
      <c r="F17" s="248">
        <v>3</v>
      </c>
      <c r="G17" s="248" t="s">
        <v>19</v>
      </c>
      <c r="H17" s="233">
        <v>13</v>
      </c>
      <c r="I17" s="234">
        <v>59.33</v>
      </c>
      <c r="J17" s="232">
        <v>86</v>
      </c>
      <c r="K17" s="232">
        <v>122</v>
      </c>
      <c r="L17" s="232">
        <v>22</v>
      </c>
      <c r="M17" s="232">
        <v>7</v>
      </c>
      <c r="N17" s="232">
        <v>7</v>
      </c>
      <c r="O17" s="232">
        <v>4</v>
      </c>
      <c r="P17" s="232">
        <v>1</v>
      </c>
      <c r="Q17" s="235">
        <v>1.4495196359346032</v>
      </c>
    </row>
    <row r="18" spans="1:17" ht="16" customHeight="1" x14ac:dyDescent="0.25">
      <c r="A18" s="30" t="s">
        <v>207</v>
      </c>
      <c r="B18" s="232">
        <v>6</v>
      </c>
      <c r="C18" s="232" t="s">
        <v>181</v>
      </c>
      <c r="D18" s="232" t="s">
        <v>291</v>
      </c>
      <c r="E18" s="232" t="s">
        <v>277</v>
      </c>
      <c r="F18" s="232">
        <v>5</v>
      </c>
      <c r="G18" s="232" t="s">
        <v>8</v>
      </c>
      <c r="H18" s="233">
        <v>6</v>
      </c>
      <c r="I18" s="234">
        <v>12.66</v>
      </c>
      <c r="J18" s="232">
        <v>19</v>
      </c>
      <c r="K18" s="232">
        <v>28</v>
      </c>
      <c r="L18" s="232">
        <v>1</v>
      </c>
      <c r="M18" s="232">
        <v>2</v>
      </c>
      <c r="N18" s="232">
        <v>0</v>
      </c>
      <c r="O18" s="232">
        <v>0</v>
      </c>
      <c r="P18" s="232">
        <v>0</v>
      </c>
      <c r="Q18" s="235">
        <v>1.5007898894154819</v>
      </c>
    </row>
    <row r="19" spans="1:17" ht="16" customHeight="1" x14ac:dyDescent="0.25">
      <c r="A19" s="30" t="s">
        <v>190</v>
      </c>
      <c r="B19" s="232">
        <v>7</v>
      </c>
      <c r="C19" s="232" t="s">
        <v>181</v>
      </c>
      <c r="D19" s="232" t="s">
        <v>288</v>
      </c>
      <c r="E19" s="250" t="s">
        <v>289</v>
      </c>
      <c r="F19" s="232">
        <v>5</v>
      </c>
      <c r="G19" s="232" t="s">
        <v>5</v>
      </c>
      <c r="H19" s="233">
        <v>5</v>
      </c>
      <c r="I19" s="234">
        <v>10</v>
      </c>
      <c r="J19" s="233">
        <v>16</v>
      </c>
      <c r="K19" s="233">
        <v>18</v>
      </c>
      <c r="L19" s="233">
        <v>11</v>
      </c>
      <c r="M19" s="233">
        <v>4</v>
      </c>
      <c r="N19" s="233">
        <v>0</v>
      </c>
      <c r="O19" s="233">
        <v>1</v>
      </c>
      <c r="P19" s="233">
        <v>0</v>
      </c>
      <c r="Q19" s="235">
        <v>1.6</v>
      </c>
    </row>
    <row r="20" spans="1:17" ht="16" customHeight="1" x14ac:dyDescent="0.25">
      <c r="A20" s="30" t="s">
        <v>358</v>
      </c>
      <c r="B20" s="232">
        <v>8</v>
      </c>
      <c r="C20" s="232" t="s">
        <v>181</v>
      </c>
      <c r="D20" s="232" t="s">
        <v>351</v>
      </c>
      <c r="E20" s="232" t="s">
        <v>352</v>
      </c>
      <c r="F20" s="232">
        <v>3</v>
      </c>
      <c r="G20" s="232" t="s">
        <v>350</v>
      </c>
      <c r="H20" s="233">
        <v>6</v>
      </c>
      <c r="I20" s="234">
        <v>20</v>
      </c>
      <c r="J20" s="232">
        <v>35</v>
      </c>
      <c r="K20" s="232">
        <v>33</v>
      </c>
      <c r="L20" s="232">
        <v>26</v>
      </c>
      <c r="M20" s="232">
        <v>6</v>
      </c>
      <c r="N20" s="232">
        <v>1</v>
      </c>
      <c r="O20" s="232">
        <v>3</v>
      </c>
      <c r="P20" s="232">
        <v>0</v>
      </c>
      <c r="Q20" s="235">
        <v>1.75</v>
      </c>
    </row>
    <row r="21" spans="1:17" ht="16" customHeight="1" x14ac:dyDescent="0.25">
      <c r="A21" s="30" t="s">
        <v>192</v>
      </c>
      <c r="B21" s="232">
        <v>10</v>
      </c>
      <c r="C21" s="232" t="s">
        <v>181</v>
      </c>
      <c r="D21" s="232" t="s">
        <v>328</v>
      </c>
      <c r="E21" s="232" t="s">
        <v>349</v>
      </c>
      <c r="F21" s="232">
        <v>1</v>
      </c>
      <c r="G21" s="232" t="s">
        <v>8</v>
      </c>
      <c r="H21" s="232">
        <v>3</v>
      </c>
      <c r="I21" s="234">
        <v>5</v>
      </c>
      <c r="J21" s="232">
        <v>12</v>
      </c>
      <c r="K21" s="232">
        <v>6</v>
      </c>
      <c r="L21" s="232">
        <v>13</v>
      </c>
      <c r="M21" s="232">
        <v>0</v>
      </c>
      <c r="N21" s="232">
        <v>0</v>
      </c>
      <c r="O21" s="232">
        <v>0</v>
      </c>
      <c r="P21" s="232">
        <v>1</v>
      </c>
      <c r="Q21" s="235">
        <v>2.4</v>
      </c>
    </row>
    <row r="22" spans="1:17" ht="16" customHeight="1" x14ac:dyDescent="0.25">
      <c r="A22" s="30" t="s">
        <v>357</v>
      </c>
      <c r="B22" s="232">
        <v>11</v>
      </c>
      <c r="C22" s="232" t="s">
        <v>181</v>
      </c>
      <c r="D22" s="232" t="s">
        <v>323</v>
      </c>
      <c r="E22" s="232" t="s">
        <v>324</v>
      </c>
      <c r="F22" s="232">
        <v>4</v>
      </c>
      <c r="G22" s="232" t="s">
        <v>350</v>
      </c>
      <c r="H22" s="232">
        <v>4</v>
      </c>
      <c r="I22" s="234">
        <v>8.33</v>
      </c>
      <c r="J22" s="232">
        <v>21</v>
      </c>
      <c r="K22" s="232">
        <v>27</v>
      </c>
      <c r="L22" s="232">
        <v>9</v>
      </c>
      <c r="M22" s="232">
        <v>0</v>
      </c>
      <c r="N22" s="232">
        <v>0</v>
      </c>
      <c r="O22" s="232">
        <v>1</v>
      </c>
      <c r="P22" s="232">
        <v>0</v>
      </c>
      <c r="Q22" s="235">
        <v>2.5210084033613445</v>
      </c>
    </row>
    <row r="23" spans="1:17" ht="16" customHeight="1" x14ac:dyDescent="0.25">
      <c r="A23" s="30" t="s">
        <v>359</v>
      </c>
      <c r="B23" s="232">
        <v>12</v>
      </c>
      <c r="C23" s="232" t="s">
        <v>181</v>
      </c>
      <c r="D23" s="232" t="s">
        <v>341</v>
      </c>
      <c r="E23" s="232" t="s">
        <v>342</v>
      </c>
      <c r="F23" s="232">
        <v>4</v>
      </c>
      <c r="G23" s="232" t="s">
        <v>19</v>
      </c>
      <c r="H23" s="232">
        <v>1</v>
      </c>
      <c r="I23" s="234">
        <v>1</v>
      </c>
      <c r="J23" s="232">
        <v>13</v>
      </c>
      <c r="K23" s="232">
        <v>11</v>
      </c>
      <c r="L23" s="232">
        <v>1</v>
      </c>
      <c r="M23" s="232">
        <v>0</v>
      </c>
      <c r="N23" s="232">
        <v>0</v>
      </c>
      <c r="O23" s="232">
        <v>0</v>
      </c>
      <c r="P23" s="232">
        <v>0</v>
      </c>
      <c r="Q23" s="235">
        <v>13</v>
      </c>
    </row>
    <row r="24" spans="1:17" ht="16" customHeight="1" x14ac:dyDescent="0.25">
      <c r="A24" s="30"/>
    </row>
    <row r="25" spans="1:17" ht="16" customHeight="1" x14ac:dyDescent="0.25">
      <c r="A25" s="30"/>
    </row>
    <row r="26" spans="1:17" ht="16" customHeight="1" x14ac:dyDescent="0.25">
      <c r="A26" s="30"/>
    </row>
    <row r="27" spans="1:17" ht="16" customHeight="1" x14ac:dyDescent="0.25">
      <c r="A27" s="30"/>
    </row>
    <row r="28" spans="1:17" ht="16" customHeight="1" x14ac:dyDescent="0.25">
      <c r="A28" s="30"/>
    </row>
  </sheetData>
  <mergeCells count="4">
    <mergeCell ref="A1:R1"/>
    <mergeCell ref="P2:R2"/>
    <mergeCell ref="A3:R3"/>
    <mergeCell ref="A4:R4"/>
  </mergeCells>
  <phoneticPr fontId="16" type="noConversion"/>
  <hyperlinks>
    <hyperlink ref="P2:R2" location="LANCEURS!A1" display="RETOUR" xr:uid="{00000000-0004-0000-0900-000000000000}"/>
    <hyperlink ref="D7" location="Aigles!A1:A36" display="Forbes" xr:uid="{00000000-0004-0000-0900-000001000000}"/>
    <hyperlink ref="D6" location="Faucons!A1:A36" display="Beaudoin" xr:uid="{00000000-0004-0000-0900-000002000000}"/>
    <hyperlink ref="D8" location="Condors!A1:A36" display="Vézina" xr:uid="{00000000-0004-0000-0900-000003000000}"/>
    <hyperlink ref="D10" location="Harfangs!A1:A36" display="Barrette" xr:uid="{00000000-0004-0000-0900-000004000000}"/>
    <hyperlink ref="D11" location="Vautours!A1:A36" display="Chaussé" xr:uid="{00000000-0004-0000-0900-000005000000}"/>
    <hyperlink ref="D9" location="Ducs!A1:A36" display="Lépine " xr:uid="{00000000-0004-0000-0900-000006000000}"/>
    <hyperlink ref="D17" location="Vautours!A79:A114" display="Larivière" xr:uid="{00000000-0004-0000-0900-000007000000}"/>
    <hyperlink ref="D18" location="Condors!A79:A114" display="Blouin" xr:uid="{00000000-0004-0000-0900-000008000000}"/>
    <hyperlink ref="D13" location="Condors!A119:A154" display="Poulin" xr:uid="{00000000-0004-0000-0900-000009000000}"/>
    <hyperlink ref="D23" location="Vautours!A40:A75" display="St-Pierre" xr:uid="{00000000-0004-0000-0900-00000A000000}"/>
    <hyperlink ref="D16" location="Aigles!A40:A77" display="Lachapelle" xr:uid="{00000000-0004-0000-0900-00000B000000}"/>
    <hyperlink ref="D20" location="Ducs!A82:A118" display="Hammarrenger" xr:uid="{00000000-0004-0000-0900-00000D000000}"/>
    <hyperlink ref="D22" location="Ducs!A43:A78" display="Bergeron" xr:uid="{00000000-0004-0000-0900-00000E000000}"/>
    <hyperlink ref="D21" location="Condors!A39:A75" display="Morin" xr:uid="{00000000-0004-0000-0900-00000F000000}"/>
    <hyperlink ref="D15" location="Vautours!A119:A154" display="Schiller" xr:uid="{00000000-0004-0000-0900-000010000000}"/>
    <hyperlink ref="D19" location="Harfangs!A79:A114" display="Schiller" xr:uid="{00000000-0004-0000-0900-000011000000}"/>
    <hyperlink ref="D14" location="Faucons!A39:A74" display="Blouin" xr:uid="{00000000-0004-0000-0900-000012000000}"/>
  </hyperlinks>
  <pageMargins left="0.78740157499999996" right="0.78740157499999996" top="0.984251969" bottom="0.984251969" header="0.4921259845" footer="0.4921259845"/>
  <pageSetup paperSize="9" orientation="portrait" horizontalDpi="0" verticalDpi="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28"/>
  <sheetViews>
    <sheetView showGridLines="0" topLeftCell="B1" workbookViewId="0">
      <selection activeCell="Q2" sqref="Q2:S2"/>
    </sheetView>
  </sheetViews>
  <sheetFormatPr baseColWidth="10" defaultColWidth="9.1796875" defaultRowHeight="16" customHeight="1" x14ac:dyDescent="0.25"/>
  <cols>
    <col min="1" max="1" width="22.7265625" style="19" hidden="1" customWidth="1"/>
    <col min="2" max="2" width="4.7265625" style="213" customWidth="1"/>
    <col min="3" max="3" width="5.7265625" style="19" customWidth="1"/>
    <col min="4" max="4" width="16.453125" style="19" bestFit="1" customWidth="1"/>
    <col min="5" max="5" width="15.453125" style="19" customWidth="1"/>
    <col min="6" max="6" width="5" style="19" customWidth="1"/>
    <col min="7" max="7" width="5.81640625" style="19" customWidth="1"/>
    <col min="8" max="8" width="5.7265625" style="19" customWidth="1"/>
    <col min="9" max="9" width="8.26953125" style="19" customWidth="1"/>
    <col min="10" max="10" width="7.81640625" style="19" customWidth="1"/>
    <col min="11" max="18" width="5.7265625" style="19" customWidth="1"/>
    <col min="19" max="19" width="8.7265625" style="32" customWidth="1"/>
    <col min="20" max="16384" width="9.1796875" style="19"/>
  </cols>
  <sheetData>
    <row r="1" spans="1:19" ht="25.5" thickBot="1" x14ac:dyDescent="0.55000000000000004">
      <c r="A1" s="347" t="s">
        <v>110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</row>
    <row r="2" spans="1:19" ht="21.75" customHeight="1" thickBot="1" x14ac:dyDescent="0.3">
      <c r="A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61" t="s">
        <v>295</v>
      </c>
      <c r="R2" s="362"/>
      <c r="S2" s="365"/>
    </row>
    <row r="3" spans="1:19" ht="34.5" customHeight="1" x14ac:dyDescent="0.4">
      <c r="A3" s="359" t="s">
        <v>336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</row>
    <row r="4" spans="1:19" ht="16" customHeight="1" x14ac:dyDescent="0.25">
      <c r="A4" s="367"/>
      <c r="B4" s="367"/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  <c r="N4" s="367"/>
      <c r="O4" s="367"/>
      <c r="P4" s="367"/>
      <c r="Q4" s="367"/>
      <c r="R4" s="366"/>
      <c r="S4" s="366"/>
    </row>
    <row r="5" spans="1:19" s="105" customFormat="1" ht="16" customHeight="1" thickBot="1" x14ac:dyDescent="0.4">
      <c r="A5" s="304"/>
      <c r="B5" s="290" t="s">
        <v>298</v>
      </c>
      <c r="C5" s="291" t="s">
        <v>301</v>
      </c>
      <c r="D5" s="292" t="s">
        <v>299</v>
      </c>
      <c r="E5" s="290" t="s">
        <v>300</v>
      </c>
      <c r="F5" s="290" t="s">
        <v>275</v>
      </c>
      <c r="G5" s="290" t="s">
        <v>6</v>
      </c>
      <c r="H5" s="290" t="s">
        <v>13</v>
      </c>
      <c r="I5" s="290" t="s">
        <v>14</v>
      </c>
      <c r="J5" s="290" t="s">
        <v>0</v>
      </c>
      <c r="K5" s="290" t="s">
        <v>7</v>
      </c>
      <c r="L5" s="290" t="s">
        <v>9</v>
      </c>
      <c r="M5" s="290" t="s">
        <v>10</v>
      </c>
      <c r="N5" s="290" t="s">
        <v>15</v>
      </c>
      <c r="O5" s="290" t="s">
        <v>16</v>
      </c>
      <c r="P5" s="290" t="s">
        <v>17</v>
      </c>
      <c r="Q5" s="290" t="s">
        <v>18</v>
      </c>
      <c r="S5" s="305"/>
    </row>
    <row r="6" spans="1:19" ht="16" customHeight="1" thickTop="1" x14ac:dyDescent="0.25">
      <c r="A6" s="214" t="s">
        <v>187</v>
      </c>
      <c r="B6" s="227">
        <v>1</v>
      </c>
      <c r="C6" s="266" t="s">
        <v>20</v>
      </c>
      <c r="D6" s="232" t="s">
        <v>278</v>
      </c>
      <c r="E6" s="225" t="s">
        <v>279</v>
      </c>
      <c r="F6" s="227">
        <v>4</v>
      </c>
      <c r="G6" s="227" t="s">
        <v>8</v>
      </c>
      <c r="H6" s="227">
        <v>20</v>
      </c>
      <c r="I6" s="228">
        <v>105.33</v>
      </c>
      <c r="J6" s="227">
        <v>119</v>
      </c>
      <c r="K6" s="227">
        <v>200</v>
      </c>
      <c r="L6" s="227">
        <v>38</v>
      </c>
      <c r="M6" s="227">
        <v>30</v>
      </c>
      <c r="N6" s="227">
        <v>10</v>
      </c>
      <c r="O6" s="227">
        <v>9</v>
      </c>
      <c r="P6" s="227">
        <v>0</v>
      </c>
      <c r="Q6" s="263">
        <v>1.1297825880565842</v>
      </c>
    </row>
    <row r="7" spans="1:19" ht="16" customHeight="1" x14ac:dyDescent="0.25">
      <c r="A7" s="214" t="s">
        <v>184</v>
      </c>
      <c r="B7" s="232">
        <v>2</v>
      </c>
      <c r="C7" s="267" t="s">
        <v>20</v>
      </c>
      <c r="D7" s="232" t="s">
        <v>276</v>
      </c>
      <c r="E7" s="230" t="s">
        <v>277</v>
      </c>
      <c r="F7" s="232">
        <v>4</v>
      </c>
      <c r="G7" s="232" t="s">
        <v>21</v>
      </c>
      <c r="H7" s="232">
        <v>25</v>
      </c>
      <c r="I7" s="234">
        <v>133.33000000000001</v>
      </c>
      <c r="J7" s="232">
        <v>154</v>
      </c>
      <c r="K7" s="232">
        <v>235</v>
      </c>
      <c r="L7" s="232">
        <v>74</v>
      </c>
      <c r="M7" s="232">
        <v>60</v>
      </c>
      <c r="N7" s="232">
        <v>11</v>
      </c>
      <c r="O7" s="232">
        <v>11</v>
      </c>
      <c r="P7" s="232">
        <v>3</v>
      </c>
      <c r="Q7" s="235">
        <v>1.1550288757218932</v>
      </c>
    </row>
    <row r="8" spans="1:19" ht="16" customHeight="1" x14ac:dyDescent="0.25">
      <c r="A8" s="214" t="s">
        <v>197</v>
      </c>
      <c r="B8" s="232">
        <v>3</v>
      </c>
      <c r="C8" s="267" t="s">
        <v>20</v>
      </c>
      <c r="D8" s="232" t="s">
        <v>365</v>
      </c>
      <c r="E8" s="230" t="s">
        <v>339</v>
      </c>
      <c r="F8" s="232">
        <v>4</v>
      </c>
      <c r="G8" s="232" t="s">
        <v>1</v>
      </c>
      <c r="H8" s="232">
        <v>25</v>
      </c>
      <c r="I8" s="234">
        <v>134.33000000000001</v>
      </c>
      <c r="J8" s="232">
        <v>157</v>
      </c>
      <c r="K8" s="232">
        <v>232</v>
      </c>
      <c r="L8" s="232">
        <v>70</v>
      </c>
      <c r="M8" s="232">
        <v>65</v>
      </c>
      <c r="N8" s="232">
        <v>13</v>
      </c>
      <c r="O8" s="232">
        <v>9</v>
      </c>
      <c r="P8" s="232">
        <v>3</v>
      </c>
      <c r="Q8" s="235">
        <v>1.1687634928906425</v>
      </c>
    </row>
    <row r="9" spans="1:19" ht="16" customHeight="1" x14ac:dyDescent="0.25">
      <c r="A9" s="214" t="s">
        <v>182</v>
      </c>
      <c r="B9" s="232">
        <v>4</v>
      </c>
      <c r="C9" s="267" t="s">
        <v>20</v>
      </c>
      <c r="D9" s="232" t="s">
        <v>280</v>
      </c>
      <c r="E9" s="230" t="s">
        <v>281</v>
      </c>
      <c r="F9" s="232">
        <v>5</v>
      </c>
      <c r="G9" s="232" t="s">
        <v>5</v>
      </c>
      <c r="H9" s="233">
        <v>24</v>
      </c>
      <c r="I9" s="234">
        <v>126</v>
      </c>
      <c r="J9" s="232">
        <v>152</v>
      </c>
      <c r="K9" s="232">
        <v>176</v>
      </c>
      <c r="L9" s="232">
        <v>92</v>
      </c>
      <c r="M9" s="232">
        <v>53</v>
      </c>
      <c r="N9" s="232">
        <v>16</v>
      </c>
      <c r="O9" s="232">
        <v>7</v>
      </c>
      <c r="P9" s="232">
        <v>0</v>
      </c>
      <c r="Q9" s="235">
        <v>1.2063492063492063</v>
      </c>
    </row>
    <row r="10" spans="1:19" ht="16" customHeight="1" x14ac:dyDescent="0.25">
      <c r="A10" s="214" t="s">
        <v>356</v>
      </c>
      <c r="B10" s="232">
        <v>5</v>
      </c>
      <c r="C10" s="267" t="s">
        <v>20</v>
      </c>
      <c r="D10" s="232" t="s">
        <v>280</v>
      </c>
      <c r="E10" s="230" t="s">
        <v>343</v>
      </c>
      <c r="F10" s="232">
        <v>3</v>
      </c>
      <c r="G10" s="232" t="s">
        <v>19</v>
      </c>
      <c r="H10" s="232">
        <v>22</v>
      </c>
      <c r="I10" s="234">
        <v>111.66</v>
      </c>
      <c r="J10" s="232">
        <v>208</v>
      </c>
      <c r="K10" s="232">
        <v>222</v>
      </c>
      <c r="L10" s="232">
        <v>106</v>
      </c>
      <c r="M10" s="232">
        <v>21</v>
      </c>
      <c r="N10" s="232">
        <v>8</v>
      </c>
      <c r="O10" s="232">
        <v>12</v>
      </c>
      <c r="P10" s="232">
        <v>1</v>
      </c>
      <c r="Q10" s="235">
        <v>1.862797778971879</v>
      </c>
    </row>
    <row r="11" spans="1:19" ht="16" customHeight="1" x14ac:dyDescent="0.25">
      <c r="A11" s="214" t="s">
        <v>354</v>
      </c>
      <c r="B11" s="232">
        <v>6</v>
      </c>
      <c r="C11" s="267" t="s">
        <v>20</v>
      </c>
      <c r="D11" s="232" t="s">
        <v>344</v>
      </c>
      <c r="E11" s="230" t="s">
        <v>340</v>
      </c>
      <c r="F11" s="232">
        <v>1</v>
      </c>
      <c r="G11" s="232" t="s">
        <v>350</v>
      </c>
      <c r="H11" s="233">
        <v>19</v>
      </c>
      <c r="I11" s="234">
        <v>95.67</v>
      </c>
      <c r="J11" s="232">
        <v>184</v>
      </c>
      <c r="K11" s="232">
        <v>244</v>
      </c>
      <c r="L11" s="232">
        <v>49</v>
      </c>
      <c r="M11" s="232">
        <v>19</v>
      </c>
      <c r="N11" s="232">
        <v>5</v>
      </c>
      <c r="O11" s="232">
        <v>12</v>
      </c>
      <c r="P11" s="232">
        <v>1</v>
      </c>
      <c r="Q11" s="235">
        <v>1.9234789880827934</v>
      </c>
    </row>
    <row r="12" spans="1:19" ht="16" customHeight="1" thickBot="1" x14ac:dyDescent="0.3">
      <c r="A12" s="214"/>
      <c r="B12" s="254"/>
      <c r="C12" s="236"/>
      <c r="D12" s="286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64"/>
    </row>
    <row r="13" spans="1:19" ht="16" customHeight="1" thickTop="1" x14ac:dyDescent="0.25">
      <c r="A13" s="214" t="s">
        <v>196</v>
      </c>
      <c r="B13" s="239">
        <v>1</v>
      </c>
      <c r="C13" s="268" t="s">
        <v>181</v>
      </c>
      <c r="D13" s="232" t="s">
        <v>291</v>
      </c>
      <c r="E13" s="237" t="s">
        <v>292</v>
      </c>
      <c r="F13" s="239">
        <v>5</v>
      </c>
      <c r="G13" s="239" t="s">
        <v>1</v>
      </c>
      <c r="H13" s="240">
        <v>1</v>
      </c>
      <c r="I13" s="241">
        <v>2</v>
      </c>
      <c r="J13" s="240">
        <v>0</v>
      </c>
      <c r="K13" s="240">
        <v>2</v>
      </c>
      <c r="L13" s="240">
        <v>2</v>
      </c>
      <c r="M13" s="240">
        <v>1</v>
      </c>
      <c r="N13" s="240">
        <v>0</v>
      </c>
      <c r="O13" s="240">
        <v>0</v>
      </c>
      <c r="P13" s="240">
        <v>0</v>
      </c>
      <c r="Q13" s="252">
        <v>0</v>
      </c>
    </row>
    <row r="14" spans="1:19" ht="16" customHeight="1" x14ac:dyDescent="0.25">
      <c r="A14" s="214" t="s">
        <v>359</v>
      </c>
      <c r="B14" s="232">
        <v>2</v>
      </c>
      <c r="C14" s="267" t="s">
        <v>181</v>
      </c>
      <c r="D14" s="232" t="s">
        <v>341</v>
      </c>
      <c r="E14" s="230" t="s">
        <v>342</v>
      </c>
      <c r="F14" s="232">
        <v>4</v>
      </c>
      <c r="G14" s="244" t="s">
        <v>350</v>
      </c>
      <c r="H14" s="245">
        <v>1</v>
      </c>
      <c r="I14" s="246">
        <v>2.33</v>
      </c>
      <c r="J14" s="244">
        <v>0</v>
      </c>
      <c r="K14" s="244">
        <v>1</v>
      </c>
      <c r="L14" s="244">
        <v>2</v>
      </c>
      <c r="M14" s="244">
        <v>0</v>
      </c>
      <c r="N14" s="244">
        <v>0</v>
      </c>
      <c r="O14" s="244">
        <v>0</v>
      </c>
      <c r="P14" s="244">
        <v>0</v>
      </c>
      <c r="Q14" s="235">
        <v>0</v>
      </c>
    </row>
    <row r="15" spans="1:19" ht="16" customHeight="1" x14ac:dyDescent="0.25">
      <c r="A15" s="213" t="s">
        <v>200</v>
      </c>
      <c r="B15" s="232">
        <v>3</v>
      </c>
      <c r="C15" s="267" t="s">
        <v>181</v>
      </c>
      <c r="D15" s="232" t="s">
        <v>345</v>
      </c>
      <c r="E15" s="230" t="s">
        <v>346</v>
      </c>
      <c r="F15" s="232">
        <v>2</v>
      </c>
      <c r="G15" s="232" t="s">
        <v>21</v>
      </c>
      <c r="H15" s="233">
        <v>3</v>
      </c>
      <c r="I15" s="234">
        <v>6</v>
      </c>
      <c r="J15" s="232">
        <v>3</v>
      </c>
      <c r="K15" s="232">
        <v>6</v>
      </c>
      <c r="L15" s="232">
        <v>2</v>
      </c>
      <c r="M15" s="232">
        <v>0</v>
      </c>
      <c r="N15" s="232">
        <v>0</v>
      </c>
      <c r="O15" s="232">
        <v>0</v>
      </c>
      <c r="P15" s="232">
        <v>0</v>
      </c>
      <c r="Q15" s="235">
        <v>0.5</v>
      </c>
    </row>
    <row r="16" spans="1:19" ht="16" customHeight="1" x14ac:dyDescent="0.25">
      <c r="A16" s="214" t="s">
        <v>194</v>
      </c>
      <c r="B16" s="232">
        <v>4</v>
      </c>
      <c r="C16" s="267" t="s">
        <v>181</v>
      </c>
      <c r="D16" s="232" t="s">
        <v>290</v>
      </c>
      <c r="E16" s="230" t="s">
        <v>279</v>
      </c>
      <c r="F16" s="232">
        <v>3</v>
      </c>
      <c r="G16" s="232" t="s">
        <v>19</v>
      </c>
      <c r="H16" s="233">
        <v>8</v>
      </c>
      <c r="I16" s="234">
        <v>29.33</v>
      </c>
      <c r="J16" s="232">
        <v>28</v>
      </c>
      <c r="K16" s="232">
        <v>46</v>
      </c>
      <c r="L16" s="232">
        <v>7</v>
      </c>
      <c r="M16" s="232">
        <v>4</v>
      </c>
      <c r="N16" s="232">
        <v>3</v>
      </c>
      <c r="O16" s="232">
        <v>1</v>
      </c>
      <c r="P16" s="232">
        <v>0</v>
      </c>
      <c r="Q16" s="235">
        <v>0.95</v>
      </c>
    </row>
    <row r="17" spans="1:17" ht="16" customHeight="1" x14ac:dyDescent="0.25">
      <c r="A17" s="214" t="s">
        <v>360</v>
      </c>
      <c r="B17" s="232">
        <v>5</v>
      </c>
      <c r="C17" s="232" t="s">
        <v>181</v>
      </c>
      <c r="D17" s="232" t="s">
        <v>347</v>
      </c>
      <c r="E17" s="232" t="s">
        <v>281</v>
      </c>
      <c r="F17" s="232">
        <v>4</v>
      </c>
      <c r="G17" s="232" t="s">
        <v>5</v>
      </c>
      <c r="H17" s="233">
        <v>4</v>
      </c>
      <c r="I17" s="234">
        <v>12</v>
      </c>
      <c r="J17" s="232">
        <v>14</v>
      </c>
      <c r="K17" s="232">
        <v>21</v>
      </c>
      <c r="L17" s="232">
        <v>8</v>
      </c>
      <c r="M17" s="232">
        <v>5</v>
      </c>
      <c r="N17" s="232">
        <v>1</v>
      </c>
      <c r="O17" s="232">
        <v>1</v>
      </c>
      <c r="P17" s="232">
        <v>0</v>
      </c>
      <c r="Q17" s="235">
        <v>1.17</v>
      </c>
    </row>
    <row r="18" spans="1:17" ht="16" customHeight="1" x14ac:dyDescent="0.25">
      <c r="A18" s="214" t="s">
        <v>357</v>
      </c>
      <c r="B18" s="232">
        <v>6</v>
      </c>
      <c r="C18" s="232" t="s">
        <v>181</v>
      </c>
      <c r="D18" s="232" t="s">
        <v>323</v>
      </c>
      <c r="E18" s="232" t="s">
        <v>324</v>
      </c>
      <c r="F18" s="232">
        <v>3</v>
      </c>
      <c r="G18" s="232" t="s">
        <v>8</v>
      </c>
      <c r="H18" s="233">
        <v>3</v>
      </c>
      <c r="I18" s="234">
        <v>13.33</v>
      </c>
      <c r="J18" s="232">
        <v>18</v>
      </c>
      <c r="K18" s="232">
        <v>23</v>
      </c>
      <c r="L18" s="232">
        <v>14</v>
      </c>
      <c r="M18" s="232">
        <v>4</v>
      </c>
      <c r="N18" s="232">
        <v>2</v>
      </c>
      <c r="O18" s="232">
        <v>0</v>
      </c>
      <c r="P18" s="232">
        <v>0</v>
      </c>
      <c r="Q18" s="235">
        <v>1.35</v>
      </c>
    </row>
    <row r="19" spans="1:17" ht="16" customHeight="1" x14ac:dyDescent="0.25">
      <c r="A19" s="214" t="s">
        <v>370</v>
      </c>
      <c r="B19" s="232">
        <v>7</v>
      </c>
      <c r="C19" s="232" t="s">
        <v>181</v>
      </c>
      <c r="D19" s="232" t="s">
        <v>366</v>
      </c>
      <c r="E19" s="250" t="s">
        <v>367</v>
      </c>
      <c r="F19" s="232">
        <v>2</v>
      </c>
      <c r="G19" s="232" t="s">
        <v>8</v>
      </c>
      <c r="H19" s="233">
        <v>2</v>
      </c>
      <c r="I19" s="234">
        <v>4.66</v>
      </c>
      <c r="J19" s="233">
        <v>7</v>
      </c>
      <c r="K19" s="233">
        <v>7</v>
      </c>
      <c r="L19" s="233">
        <v>8</v>
      </c>
      <c r="M19" s="233">
        <v>2</v>
      </c>
      <c r="N19" s="233">
        <v>0</v>
      </c>
      <c r="O19" s="233">
        <v>1</v>
      </c>
      <c r="P19" s="233">
        <v>0</v>
      </c>
      <c r="Q19" s="235">
        <v>1.5</v>
      </c>
    </row>
    <row r="20" spans="1:17" ht="16" customHeight="1" x14ac:dyDescent="0.25">
      <c r="A20" s="214" t="s">
        <v>195</v>
      </c>
      <c r="B20" s="232">
        <v>8</v>
      </c>
      <c r="C20" s="232" t="s">
        <v>181</v>
      </c>
      <c r="D20" s="232" t="s">
        <v>325</v>
      </c>
      <c r="E20" s="232" t="s">
        <v>326</v>
      </c>
      <c r="F20" s="232">
        <v>3</v>
      </c>
      <c r="G20" s="232" t="s">
        <v>350</v>
      </c>
      <c r="H20" s="233">
        <v>5</v>
      </c>
      <c r="I20" s="234">
        <v>14.66</v>
      </c>
      <c r="J20" s="232">
        <v>26</v>
      </c>
      <c r="K20" s="232">
        <v>34</v>
      </c>
      <c r="L20" s="232">
        <v>7</v>
      </c>
      <c r="M20" s="232">
        <v>5</v>
      </c>
      <c r="N20" s="232">
        <v>1</v>
      </c>
      <c r="O20" s="232">
        <v>1</v>
      </c>
      <c r="P20" s="232">
        <v>0</v>
      </c>
      <c r="Q20" s="235">
        <v>1.77</v>
      </c>
    </row>
    <row r="21" spans="1:17" ht="16" customHeight="1" x14ac:dyDescent="0.25">
      <c r="A21" s="214" t="s">
        <v>190</v>
      </c>
      <c r="B21" s="232">
        <v>8</v>
      </c>
      <c r="C21" s="232" t="s">
        <v>181</v>
      </c>
      <c r="D21" s="232" t="s">
        <v>325</v>
      </c>
      <c r="E21" s="232" t="s">
        <v>326</v>
      </c>
      <c r="F21" s="232">
        <v>3</v>
      </c>
      <c r="G21" s="232" t="s">
        <v>350</v>
      </c>
      <c r="H21" s="233">
        <v>5</v>
      </c>
      <c r="I21" s="234">
        <v>14.66</v>
      </c>
      <c r="J21" s="232">
        <v>26</v>
      </c>
      <c r="K21" s="232">
        <v>34</v>
      </c>
      <c r="L21" s="232">
        <v>7</v>
      </c>
      <c r="M21" s="232">
        <v>5</v>
      </c>
      <c r="N21" s="232">
        <v>1</v>
      </c>
      <c r="O21" s="232">
        <v>1</v>
      </c>
      <c r="P21" s="232">
        <v>0</v>
      </c>
      <c r="Q21" s="235">
        <v>1.77</v>
      </c>
    </row>
    <row r="22" spans="1:17" ht="16" customHeight="1" x14ac:dyDescent="0.25">
      <c r="A22" s="214" t="s">
        <v>358</v>
      </c>
      <c r="B22" s="232">
        <v>10</v>
      </c>
      <c r="C22" s="232" t="s">
        <v>181</v>
      </c>
      <c r="D22" s="232" t="s">
        <v>351</v>
      </c>
      <c r="E22" s="232" t="s">
        <v>352</v>
      </c>
      <c r="F22" s="232">
        <v>3</v>
      </c>
      <c r="G22" s="232" t="s">
        <v>350</v>
      </c>
      <c r="H22" s="232">
        <v>7</v>
      </c>
      <c r="I22" s="234">
        <v>20.66</v>
      </c>
      <c r="J22" s="232">
        <v>53</v>
      </c>
      <c r="K22" s="232">
        <v>54</v>
      </c>
      <c r="L22" s="232">
        <v>32</v>
      </c>
      <c r="M22" s="232">
        <v>3</v>
      </c>
      <c r="N22" s="232">
        <v>0</v>
      </c>
      <c r="O22" s="232">
        <v>4</v>
      </c>
      <c r="P22" s="232">
        <v>0</v>
      </c>
      <c r="Q22" s="235">
        <v>2.57</v>
      </c>
    </row>
    <row r="23" spans="1:17" ht="16" customHeight="1" x14ac:dyDescent="0.25">
      <c r="A23" s="214" t="s">
        <v>371</v>
      </c>
      <c r="B23" s="232">
        <v>11</v>
      </c>
      <c r="C23" s="232" t="s">
        <v>181</v>
      </c>
      <c r="D23" s="232" t="s">
        <v>368</v>
      </c>
      <c r="E23" s="232" t="s">
        <v>369</v>
      </c>
      <c r="F23" s="232">
        <v>4</v>
      </c>
      <c r="G23" s="232" t="s">
        <v>5</v>
      </c>
      <c r="H23" s="232">
        <v>1</v>
      </c>
      <c r="I23" s="234">
        <v>1</v>
      </c>
      <c r="J23" s="232">
        <v>5</v>
      </c>
      <c r="K23" s="232">
        <v>3</v>
      </c>
      <c r="L23" s="232">
        <v>5</v>
      </c>
      <c r="M23" s="232">
        <v>0</v>
      </c>
      <c r="N23" s="232">
        <v>0</v>
      </c>
      <c r="O23" s="232">
        <v>0</v>
      </c>
      <c r="P23" s="232">
        <v>0</v>
      </c>
      <c r="Q23" s="235">
        <v>5</v>
      </c>
    </row>
    <row r="24" spans="1:17" ht="16" customHeight="1" x14ac:dyDescent="0.25">
      <c r="A24" s="30"/>
      <c r="B24" s="214"/>
    </row>
    <row r="25" spans="1:17" ht="16" customHeight="1" x14ac:dyDescent="0.25">
      <c r="A25" s="30"/>
      <c r="B25" s="214"/>
    </row>
    <row r="26" spans="1:17" ht="16" customHeight="1" x14ac:dyDescent="0.25">
      <c r="A26" s="30"/>
      <c r="B26" s="214"/>
    </row>
    <row r="27" spans="1:17" ht="16" customHeight="1" x14ac:dyDescent="0.25">
      <c r="A27" s="30"/>
      <c r="B27" s="214"/>
    </row>
    <row r="28" spans="1:17" ht="16" customHeight="1" x14ac:dyDescent="0.25">
      <c r="A28" s="30"/>
      <c r="B28" s="214"/>
    </row>
  </sheetData>
  <mergeCells count="4">
    <mergeCell ref="A1:S1"/>
    <mergeCell ref="Q2:S2"/>
    <mergeCell ref="A3:S3"/>
    <mergeCell ref="A4:S4"/>
  </mergeCells>
  <phoneticPr fontId="16" type="noConversion"/>
  <hyperlinks>
    <hyperlink ref="Q2:S2" location="LANCEURS!A1" display="RETOUR" xr:uid="{00000000-0004-0000-0A00-000000000000}"/>
    <hyperlink ref="D23" location="Harfangs!A80:A115" display="Aubé" xr:uid="{00000000-0004-0000-0A00-000001000000}"/>
    <hyperlink ref="D20" location="Ducs!A121:A158" display="Lachapelle" xr:uid="{00000000-0004-0000-0A00-000002000000}"/>
    <hyperlink ref="D15" location="Aigles!A41:A78" display="Van Houtte" xr:uid="{00000000-0004-0000-0A00-000003000000}"/>
    <hyperlink ref="D17" location="Harfangs!A40:A76" display="Collard" xr:uid="{00000000-0004-0000-0A00-000004000000}"/>
    <hyperlink ref="D14" location="Ducs!A41:A78" display="Bergeron" xr:uid="{00000000-0004-0000-0A00-000005000000}"/>
    <hyperlink ref="D13" location="Faucons!A40:A72" display="Blouin" xr:uid="{00000000-0004-0000-0A00-000006000000}"/>
    <hyperlink ref="D19" location="Condors!A79:A116" display="Morin" xr:uid="{00000000-0004-0000-0A00-000007000000}"/>
    <hyperlink ref="D22" location="Ducs!A81:A117" display="Hammarrenger" xr:uid="{00000000-0004-0000-0A00-000009000000}"/>
    <hyperlink ref="D18" location="Condors!A119:A156" display="Bergeron" xr:uid="{00000000-0004-0000-0A00-00000A000000}"/>
    <hyperlink ref="D16" location="Vautours!A38:A75" display="Larivière" xr:uid="{00000000-0004-0000-0A00-00000B000000}"/>
    <hyperlink ref="D11" location="Ducs!A1:A36" display="Lépine" xr:uid="{00000000-0004-0000-0A00-00000C000000}"/>
    <hyperlink ref="D10" location="Vautours!A1:A36" display="Chaussé" xr:uid="{00000000-0004-0000-0A00-00000D000000}"/>
    <hyperlink ref="D9" location="Harfangs!A1:A36" display="Barrette" xr:uid="{00000000-0004-0000-0A00-00000E000000}"/>
    <hyperlink ref="D6" location="Condors!A1:A36" display="Beaudoin" xr:uid="{00000000-0004-0000-0A00-00000F000000}"/>
    <hyperlink ref="D7" location="Aigles!A1:A36" display="Vézina" xr:uid="{00000000-0004-0000-0A00-000010000000}"/>
    <hyperlink ref="D8" location="Faucons!A1:A36" display="Forbes" xr:uid="{00000000-0004-0000-0A00-000011000000}"/>
    <hyperlink ref="D21" location="Ducs!A121:A158" display="Lachapelle" xr:uid="{0FC83613-D20B-493B-9A2B-E613BAA262DF}"/>
  </hyperlinks>
  <pageMargins left="0.78740157499999996" right="0.78740157499999996" top="0.984251969" bottom="0.984251969" header="0.4921259845" footer="0.4921259845"/>
  <pageSetup paperSize="9" orientation="portrait" horizontalDpi="0" verticalDpi="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28"/>
  <sheetViews>
    <sheetView showGridLines="0" showRowColHeaders="0" topLeftCell="B1" workbookViewId="0">
      <selection activeCell="P2" sqref="P2:R2"/>
    </sheetView>
  </sheetViews>
  <sheetFormatPr baseColWidth="10" defaultColWidth="9.1796875" defaultRowHeight="16" customHeight="1" x14ac:dyDescent="0.25"/>
  <cols>
    <col min="1" max="1" width="17.81640625" style="19" hidden="1" customWidth="1"/>
    <col min="2" max="3" width="5.7265625" style="19" customWidth="1"/>
    <col min="4" max="4" width="14" style="19" customWidth="1"/>
    <col min="5" max="5" width="9.81640625" style="19" customWidth="1"/>
    <col min="6" max="6" width="6.54296875" style="19" customWidth="1"/>
    <col min="7" max="8" width="5.7265625" style="19" customWidth="1"/>
    <col min="9" max="9" width="9" style="19" customWidth="1"/>
    <col min="10" max="17" width="5.7265625" style="19" customWidth="1"/>
    <col min="18" max="18" width="8.7265625" style="32" customWidth="1"/>
    <col min="19" max="16384" width="9.1796875" style="19"/>
  </cols>
  <sheetData>
    <row r="1" spans="1:18" ht="25.5" thickBot="1" x14ac:dyDescent="0.55000000000000004">
      <c r="A1" s="347" t="s">
        <v>110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</row>
    <row r="2" spans="1:18" ht="16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61" t="s">
        <v>295</v>
      </c>
      <c r="Q2" s="362"/>
      <c r="R2" s="365"/>
    </row>
    <row r="3" spans="1:18" ht="16" customHeight="1" x14ac:dyDescent="0.4">
      <c r="A3" s="359" t="s">
        <v>333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</row>
    <row r="4" spans="1:18" ht="16" customHeight="1" x14ac:dyDescent="0.25">
      <c r="A4" s="366"/>
      <c r="B4" s="366"/>
      <c r="C4" s="366"/>
      <c r="D4" s="366"/>
      <c r="E4" s="366"/>
      <c r="F4" s="366"/>
      <c r="G4" s="366"/>
      <c r="H4" s="366"/>
      <c r="I4" s="366"/>
      <c r="J4" s="366"/>
      <c r="K4" s="366"/>
      <c r="L4" s="366"/>
      <c r="M4" s="366"/>
      <c r="N4" s="366"/>
      <c r="O4" s="366"/>
      <c r="P4" s="366"/>
      <c r="Q4" s="366"/>
      <c r="R4" s="366"/>
    </row>
    <row r="5" spans="1:18" ht="16" customHeight="1" thickBot="1" x14ac:dyDescent="0.3">
      <c r="A5" s="30"/>
      <c r="B5" s="297" t="s">
        <v>298</v>
      </c>
      <c r="C5" s="298" t="s">
        <v>301</v>
      </c>
      <c r="D5" s="299" t="s">
        <v>299</v>
      </c>
      <c r="E5" s="297" t="s">
        <v>300</v>
      </c>
      <c r="F5" s="297" t="s">
        <v>275</v>
      </c>
      <c r="G5" s="297" t="s">
        <v>6</v>
      </c>
      <c r="H5" s="297" t="s">
        <v>13</v>
      </c>
      <c r="I5" s="297" t="s">
        <v>14</v>
      </c>
      <c r="J5" s="297" t="s">
        <v>0</v>
      </c>
      <c r="K5" s="297" t="s">
        <v>7</v>
      </c>
      <c r="L5" s="297" t="s">
        <v>9</v>
      </c>
      <c r="M5" s="297" t="s">
        <v>10</v>
      </c>
      <c r="N5" s="297" t="s">
        <v>15</v>
      </c>
      <c r="O5" s="297" t="s">
        <v>16</v>
      </c>
      <c r="P5" s="297" t="s">
        <v>17</v>
      </c>
      <c r="Q5" s="297" t="s">
        <v>18</v>
      </c>
    </row>
    <row r="6" spans="1:18" ht="16" customHeight="1" thickTop="1" x14ac:dyDescent="0.25">
      <c r="A6" t="s">
        <v>187</v>
      </c>
      <c r="B6" s="227">
        <v>1</v>
      </c>
      <c r="C6" s="266" t="s">
        <v>20</v>
      </c>
      <c r="D6" s="232" t="s">
        <v>278</v>
      </c>
      <c r="E6" s="225" t="s">
        <v>279</v>
      </c>
      <c r="F6" s="227">
        <v>4</v>
      </c>
      <c r="G6" s="227" t="s">
        <v>1</v>
      </c>
      <c r="H6" s="227">
        <v>17</v>
      </c>
      <c r="I6" s="228">
        <v>93</v>
      </c>
      <c r="J6" s="227">
        <v>108</v>
      </c>
      <c r="K6" s="227">
        <v>166</v>
      </c>
      <c r="L6" s="227">
        <v>29</v>
      </c>
      <c r="M6" s="227">
        <v>40</v>
      </c>
      <c r="N6" s="227">
        <v>14</v>
      </c>
      <c r="O6" s="227">
        <v>3</v>
      </c>
      <c r="P6" s="227">
        <v>0</v>
      </c>
      <c r="Q6" s="263">
        <v>1.1599999999999999</v>
      </c>
    </row>
    <row r="7" spans="1:18" ht="16" customHeight="1" x14ac:dyDescent="0.25">
      <c r="A7" t="s">
        <v>182</v>
      </c>
      <c r="B7" s="232">
        <v>2</v>
      </c>
      <c r="C7" s="267" t="s">
        <v>20</v>
      </c>
      <c r="D7" s="232" t="s">
        <v>280</v>
      </c>
      <c r="E7" s="230" t="s">
        <v>281</v>
      </c>
      <c r="F7" s="232">
        <v>5</v>
      </c>
      <c r="G7" s="232" t="s">
        <v>21</v>
      </c>
      <c r="H7" s="232">
        <v>22</v>
      </c>
      <c r="I7" s="234">
        <v>114.66</v>
      </c>
      <c r="J7" s="232">
        <v>137</v>
      </c>
      <c r="K7" s="232">
        <v>152</v>
      </c>
      <c r="L7" s="232">
        <v>108</v>
      </c>
      <c r="M7" s="232">
        <v>71</v>
      </c>
      <c r="N7" s="232">
        <v>13</v>
      </c>
      <c r="O7" s="232">
        <v>8</v>
      </c>
      <c r="P7" s="232">
        <v>1</v>
      </c>
      <c r="Q7" s="235">
        <v>1.19</v>
      </c>
    </row>
    <row r="8" spans="1:18" ht="16" customHeight="1" x14ac:dyDescent="0.25">
      <c r="A8" t="s">
        <v>184</v>
      </c>
      <c r="B8" s="232">
        <v>3</v>
      </c>
      <c r="C8" s="267" t="s">
        <v>20</v>
      </c>
      <c r="D8" s="232" t="s">
        <v>276</v>
      </c>
      <c r="E8" s="230" t="s">
        <v>277</v>
      </c>
      <c r="F8" s="232">
        <v>4</v>
      </c>
      <c r="G8" s="232" t="s">
        <v>8</v>
      </c>
      <c r="H8" s="232">
        <v>23</v>
      </c>
      <c r="I8" s="234">
        <v>119.32</v>
      </c>
      <c r="J8" s="232">
        <v>146</v>
      </c>
      <c r="K8" s="232">
        <v>184</v>
      </c>
      <c r="L8" s="232">
        <v>57</v>
      </c>
      <c r="M8" s="232">
        <v>35</v>
      </c>
      <c r="N8" s="232">
        <v>11</v>
      </c>
      <c r="O8" s="232">
        <v>11</v>
      </c>
      <c r="P8" s="232">
        <v>0</v>
      </c>
      <c r="Q8" s="235">
        <v>1.22</v>
      </c>
    </row>
    <row r="9" spans="1:18" ht="16" customHeight="1" x14ac:dyDescent="0.25">
      <c r="A9" t="s">
        <v>197</v>
      </c>
      <c r="B9" s="232">
        <v>4</v>
      </c>
      <c r="C9" s="267" t="s">
        <v>20</v>
      </c>
      <c r="D9" s="232" t="s">
        <v>338</v>
      </c>
      <c r="E9" s="230" t="s">
        <v>339</v>
      </c>
      <c r="F9" s="232">
        <v>4</v>
      </c>
      <c r="G9" s="232" t="s">
        <v>350</v>
      </c>
      <c r="H9" s="233">
        <v>20</v>
      </c>
      <c r="I9" s="234">
        <v>90</v>
      </c>
      <c r="J9" s="232">
        <v>128</v>
      </c>
      <c r="K9" s="232">
        <v>153</v>
      </c>
      <c r="L9" s="232">
        <v>57</v>
      </c>
      <c r="M9" s="232">
        <v>32</v>
      </c>
      <c r="N9" s="232">
        <v>7</v>
      </c>
      <c r="O9" s="232">
        <v>11</v>
      </c>
      <c r="P9" s="232">
        <v>1</v>
      </c>
      <c r="Q9" s="235">
        <v>1.42</v>
      </c>
    </row>
    <row r="10" spans="1:18" ht="16" customHeight="1" x14ac:dyDescent="0.25">
      <c r="A10" t="s">
        <v>353</v>
      </c>
      <c r="B10" s="232">
        <v>5</v>
      </c>
      <c r="C10" s="267" t="s">
        <v>20</v>
      </c>
      <c r="D10" s="232" t="s">
        <v>293</v>
      </c>
      <c r="E10" s="230" t="s">
        <v>294</v>
      </c>
      <c r="F10" s="232">
        <v>5</v>
      </c>
      <c r="G10" s="232" t="s">
        <v>5</v>
      </c>
      <c r="H10" s="232">
        <v>24</v>
      </c>
      <c r="I10" s="234">
        <v>112.33</v>
      </c>
      <c r="J10" s="232">
        <v>175</v>
      </c>
      <c r="K10" s="232">
        <v>139</v>
      </c>
      <c r="L10" s="232">
        <v>175</v>
      </c>
      <c r="M10" s="232">
        <v>124</v>
      </c>
      <c r="N10" s="232">
        <v>10</v>
      </c>
      <c r="O10" s="232">
        <v>13</v>
      </c>
      <c r="P10" s="232">
        <v>0</v>
      </c>
      <c r="Q10" s="235">
        <v>1.56</v>
      </c>
    </row>
    <row r="11" spans="1:18" ht="16" customHeight="1" x14ac:dyDescent="0.25">
      <c r="A11" t="s">
        <v>354</v>
      </c>
      <c r="B11" s="232">
        <v>6</v>
      </c>
      <c r="C11" s="267" t="s">
        <v>20</v>
      </c>
      <c r="D11" s="232" t="s">
        <v>344</v>
      </c>
      <c r="E11" s="230" t="s">
        <v>340</v>
      </c>
      <c r="F11" s="232">
        <v>2</v>
      </c>
      <c r="G11" s="232" t="s">
        <v>19</v>
      </c>
      <c r="H11" s="233">
        <v>19</v>
      </c>
      <c r="I11" s="234">
        <v>100.67</v>
      </c>
      <c r="J11" s="232">
        <v>189</v>
      </c>
      <c r="K11" s="232">
        <v>231</v>
      </c>
      <c r="L11" s="232">
        <v>52</v>
      </c>
      <c r="M11" s="232">
        <v>14</v>
      </c>
      <c r="N11" s="232">
        <v>5</v>
      </c>
      <c r="O11" s="232">
        <v>14</v>
      </c>
      <c r="P11" s="232">
        <v>0</v>
      </c>
      <c r="Q11" s="235">
        <v>1.88</v>
      </c>
    </row>
    <row r="12" spans="1:18" ht="16" customHeight="1" thickBot="1" x14ac:dyDescent="0.3">
      <c r="A12" s="30"/>
      <c r="B12" s="254"/>
      <c r="C12" s="236"/>
      <c r="D12" s="286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64"/>
    </row>
    <row r="13" spans="1:18" ht="16" customHeight="1" thickTop="1" x14ac:dyDescent="0.25">
      <c r="A13" t="s">
        <v>355</v>
      </c>
      <c r="B13" s="239">
        <v>1</v>
      </c>
      <c r="C13" s="268" t="s">
        <v>181</v>
      </c>
      <c r="D13" s="232" t="s">
        <v>286</v>
      </c>
      <c r="E13" s="237" t="s">
        <v>281</v>
      </c>
      <c r="F13" s="239">
        <v>5</v>
      </c>
      <c r="G13" s="239" t="s">
        <v>1</v>
      </c>
      <c r="H13" s="240">
        <v>1</v>
      </c>
      <c r="I13" s="241">
        <v>1</v>
      </c>
      <c r="J13" s="240">
        <v>0</v>
      </c>
      <c r="K13" s="240">
        <v>0</v>
      </c>
      <c r="L13" s="240">
        <v>1</v>
      </c>
      <c r="M13" s="240">
        <v>0</v>
      </c>
      <c r="N13" s="240">
        <v>0</v>
      </c>
      <c r="O13" s="240">
        <v>0</v>
      </c>
      <c r="P13" s="240">
        <v>0</v>
      </c>
      <c r="Q13" s="252">
        <v>0</v>
      </c>
    </row>
    <row r="14" spans="1:18" ht="16" customHeight="1" x14ac:dyDescent="0.25">
      <c r="A14" t="s">
        <v>356</v>
      </c>
      <c r="B14" s="232">
        <v>2</v>
      </c>
      <c r="C14" s="267" t="s">
        <v>181</v>
      </c>
      <c r="D14" s="232" t="s">
        <v>280</v>
      </c>
      <c r="E14" s="230" t="s">
        <v>343</v>
      </c>
      <c r="F14" s="232">
        <v>2</v>
      </c>
      <c r="G14" s="244" t="s">
        <v>1</v>
      </c>
      <c r="H14" s="245">
        <v>6</v>
      </c>
      <c r="I14" s="246">
        <v>32</v>
      </c>
      <c r="J14" s="244">
        <v>35</v>
      </c>
      <c r="K14" s="244">
        <v>50</v>
      </c>
      <c r="L14" s="244">
        <v>28</v>
      </c>
      <c r="M14" s="244">
        <v>7</v>
      </c>
      <c r="N14" s="244">
        <v>5</v>
      </c>
      <c r="O14" s="244">
        <v>1</v>
      </c>
      <c r="P14" s="244">
        <v>0</v>
      </c>
      <c r="Q14" s="235">
        <v>1.0900000000000001</v>
      </c>
    </row>
    <row r="15" spans="1:18" ht="16" customHeight="1" x14ac:dyDescent="0.25">
      <c r="A15" t="s">
        <v>357</v>
      </c>
      <c r="B15" s="232">
        <v>3</v>
      </c>
      <c r="C15" s="267" t="s">
        <v>181</v>
      </c>
      <c r="D15" s="232" t="s">
        <v>323</v>
      </c>
      <c r="E15" s="230" t="s">
        <v>324</v>
      </c>
      <c r="F15" s="232">
        <v>4</v>
      </c>
      <c r="G15" s="232" t="s">
        <v>350</v>
      </c>
      <c r="H15" s="233">
        <v>8</v>
      </c>
      <c r="I15" s="234">
        <v>28.67</v>
      </c>
      <c r="J15" s="232">
        <v>42</v>
      </c>
      <c r="K15" s="232">
        <v>55</v>
      </c>
      <c r="L15" s="232">
        <v>15</v>
      </c>
      <c r="M15" s="232">
        <v>4</v>
      </c>
      <c r="N15" s="232">
        <v>3</v>
      </c>
      <c r="O15" s="232">
        <v>2</v>
      </c>
      <c r="P15" s="232">
        <v>0</v>
      </c>
      <c r="Q15" s="235">
        <v>1.46</v>
      </c>
    </row>
    <row r="16" spans="1:18" ht="16" customHeight="1" x14ac:dyDescent="0.25">
      <c r="A16" t="s">
        <v>358</v>
      </c>
      <c r="B16" s="232">
        <v>4</v>
      </c>
      <c r="C16" s="267" t="s">
        <v>181</v>
      </c>
      <c r="D16" s="232" t="s">
        <v>351</v>
      </c>
      <c r="E16" s="230" t="s">
        <v>352</v>
      </c>
      <c r="F16" s="232">
        <v>3</v>
      </c>
      <c r="G16" s="232" t="s">
        <v>350</v>
      </c>
      <c r="H16" s="233">
        <v>3</v>
      </c>
      <c r="I16" s="234">
        <v>12.66</v>
      </c>
      <c r="J16" s="232">
        <v>20</v>
      </c>
      <c r="K16" s="232">
        <v>27</v>
      </c>
      <c r="L16" s="232">
        <v>14</v>
      </c>
      <c r="M16" s="232">
        <v>2</v>
      </c>
      <c r="N16" s="232">
        <v>1</v>
      </c>
      <c r="O16" s="232">
        <v>0</v>
      </c>
      <c r="P16" s="232">
        <v>0</v>
      </c>
      <c r="Q16" s="235">
        <v>1.58</v>
      </c>
    </row>
    <row r="17" spans="1:17" ht="16" customHeight="1" x14ac:dyDescent="0.25">
      <c r="A17" t="s">
        <v>359</v>
      </c>
      <c r="B17" s="232">
        <v>5</v>
      </c>
      <c r="C17" s="269" t="s">
        <v>181</v>
      </c>
      <c r="D17" s="232" t="s">
        <v>341</v>
      </c>
      <c r="E17" s="271" t="s">
        <v>342</v>
      </c>
      <c r="F17" s="248">
        <v>4</v>
      </c>
      <c r="G17" s="248" t="s">
        <v>5</v>
      </c>
      <c r="H17" s="233">
        <v>2</v>
      </c>
      <c r="I17" s="234">
        <v>6</v>
      </c>
      <c r="J17" s="232">
        <v>10</v>
      </c>
      <c r="K17" s="232">
        <v>12</v>
      </c>
      <c r="L17" s="232">
        <v>4</v>
      </c>
      <c r="M17" s="232">
        <v>2</v>
      </c>
      <c r="N17" s="232">
        <v>0</v>
      </c>
      <c r="O17" s="232">
        <v>1</v>
      </c>
      <c r="P17" s="232">
        <v>0</v>
      </c>
      <c r="Q17" s="235">
        <v>1.67</v>
      </c>
    </row>
    <row r="18" spans="1:17" ht="16" customHeight="1" x14ac:dyDescent="0.25">
      <c r="A18" t="s">
        <v>360</v>
      </c>
      <c r="B18" s="232">
        <v>6</v>
      </c>
      <c r="C18" s="232" t="s">
        <v>181</v>
      </c>
      <c r="D18" s="232" t="s">
        <v>347</v>
      </c>
      <c r="E18" s="232" t="s">
        <v>281</v>
      </c>
      <c r="F18" s="232">
        <v>4</v>
      </c>
      <c r="G18" s="232" t="s">
        <v>19</v>
      </c>
      <c r="H18" s="233">
        <v>5</v>
      </c>
      <c r="I18" s="234">
        <v>18.66</v>
      </c>
      <c r="J18" s="232">
        <v>32</v>
      </c>
      <c r="K18" s="232">
        <v>40</v>
      </c>
      <c r="L18" s="232">
        <v>17</v>
      </c>
      <c r="M18" s="232">
        <v>4</v>
      </c>
      <c r="N18" s="232">
        <v>2</v>
      </c>
      <c r="O18" s="232">
        <v>1</v>
      </c>
      <c r="P18" s="232">
        <v>0</v>
      </c>
      <c r="Q18" s="235">
        <v>1.71</v>
      </c>
    </row>
    <row r="19" spans="1:17" ht="16" customHeight="1" x14ac:dyDescent="0.25">
      <c r="A19" t="s">
        <v>194</v>
      </c>
      <c r="B19" s="232">
        <v>7</v>
      </c>
      <c r="C19" s="232" t="s">
        <v>181</v>
      </c>
      <c r="D19" s="232" t="s">
        <v>290</v>
      </c>
      <c r="E19" s="250" t="s">
        <v>279</v>
      </c>
      <c r="F19" s="232">
        <v>3</v>
      </c>
      <c r="G19" s="232" t="s">
        <v>5</v>
      </c>
      <c r="H19" s="233">
        <v>3</v>
      </c>
      <c r="I19" s="234">
        <v>8.67</v>
      </c>
      <c r="J19" s="233">
        <v>15</v>
      </c>
      <c r="K19" s="233">
        <v>23</v>
      </c>
      <c r="L19" s="233">
        <v>1</v>
      </c>
      <c r="M19" s="233">
        <v>0</v>
      </c>
      <c r="N19" s="233">
        <v>0</v>
      </c>
      <c r="O19" s="233">
        <v>1</v>
      </c>
      <c r="P19" s="233">
        <v>0</v>
      </c>
      <c r="Q19" s="235">
        <v>1.73</v>
      </c>
    </row>
    <row r="20" spans="1:17" ht="16" customHeight="1" x14ac:dyDescent="0.25">
      <c r="A20" t="s">
        <v>186</v>
      </c>
      <c r="B20" s="232">
        <v>8</v>
      </c>
      <c r="C20" s="232" t="s">
        <v>181</v>
      </c>
      <c r="D20" s="232" t="s">
        <v>286</v>
      </c>
      <c r="E20" s="232" t="s">
        <v>287</v>
      </c>
      <c r="F20" s="232">
        <v>1</v>
      </c>
      <c r="G20" s="232" t="s">
        <v>21</v>
      </c>
      <c r="H20" s="233">
        <v>5</v>
      </c>
      <c r="I20" s="234">
        <v>22.66</v>
      </c>
      <c r="J20" s="232">
        <v>41</v>
      </c>
      <c r="K20" s="232">
        <v>55</v>
      </c>
      <c r="L20" s="232">
        <v>5</v>
      </c>
      <c r="M20" s="232">
        <v>2</v>
      </c>
      <c r="N20" s="232">
        <v>2</v>
      </c>
      <c r="O20" s="232">
        <v>1</v>
      </c>
      <c r="P20" s="232">
        <v>0</v>
      </c>
      <c r="Q20" s="235">
        <v>1.81</v>
      </c>
    </row>
    <row r="21" spans="1:17" ht="16" customHeight="1" x14ac:dyDescent="0.25">
      <c r="A21" t="s">
        <v>190</v>
      </c>
      <c r="B21" s="232">
        <v>9</v>
      </c>
      <c r="C21" s="232" t="s">
        <v>181</v>
      </c>
      <c r="D21" s="232" t="s">
        <v>288</v>
      </c>
      <c r="E21" s="232" t="s">
        <v>289</v>
      </c>
      <c r="F21" s="232">
        <v>5</v>
      </c>
      <c r="G21" s="232" t="s">
        <v>8</v>
      </c>
      <c r="H21" s="233">
        <v>5</v>
      </c>
      <c r="I21" s="234">
        <v>13.67</v>
      </c>
      <c r="J21" s="232">
        <v>38</v>
      </c>
      <c r="K21" s="232">
        <v>34</v>
      </c>
      <c r="L21" s="232">
        <v>23</v>
      </c>
      <c r="M21" s="232">
        <v>4</v>
      </c>
      <c r="N21" s="232">
        <v>0</v>
      </c>
      <c r="O21" s="232">
        <v>3</v>
      </c>
      <c r="P21" s="232">
        <v>0</v>
      </c>
      <c r="Q21" s="235">
        <v>2.78</v>
      </c>
    </row>
    <row r="22" spans="1:17" ht="16" customHeight="1" x14ac:dyDescent="0.25">
      <c r="A22" s="203" t="s">
        <v>192</v>
      </c>
      <c r="B22" s="232">
        <v>10</v>
      </c>
      <c r="C22" s="232" t="s">
        <v>181</v>
      </c>
      <c r="D22" s="232" t="s">
        <v>328</v>
      </c>
      <c r="E22" s="232" t="s">
        <v>349</v>
      </c>
      <c r="F22" s="232">
        <v>3</v>
      </c>
      <c r="G22" s="232" t="s">
        <v>8</v>
      </c>
      <c r="H22" s="232">
        <v>1</v>
      </c>
      <c r="I22" s="234">
        <v>2.33</v>
      </c>
      <c r="J22" s="232">
        <v>7</v>
      </c>
      <c r="K22" s="232">
        <v>6</v>
      </c>
      <c r="L22" s="232">
        <v>2</v>
      </c>
      <c r="M22" s="232">
        <v>0</v>
      </c>
      <c r="N22" s="232">
        <v>0</v>
      </c>
      <c r="O22" s="232">
        <v>0</v>
      </c>
      <c r="P22" s="232">
        <v>0</v>
      </c>
      <c r="Q22" s="235">
        <v>3</v>
      </c>
    </row>
    <row r="23" spans="1:17" ht="16" customHeight="1" x14ac:dyDescent="0.25">
      <c r="A23" s="30"/>
    </row>
    <row r="24" spans="1:17" ht="16" customHeight="1" x14ac:dyDescent="0.25">
      <c r="A24" s="30"/>
    </row>
    <row r="25" spans="1:17" ht="16" customHeight="1" x14ac:dyDescent="0.25">
      <c r="A25" s="30"/>
    </row>
    <row r="26" spans="1:17" ht="16" customHeight="1" x14ac:dyDescent="0.25">
      <c r="A26" s="30"/>
    </row>
    <row r="27" spans="1:17" ht="16" customHeight="1" x14ac:dyDescent="0.25">
      <c r="A27" s="30"/>
    </row>
    <row r="28" spans="1:17" ht="16" customHeight="1" x14ac:dyDescent="0.25">
      <c r="A28" s="30"/>
    </row>
  </sheetData>
  <mergeCells count="4">
    <mergeCell ref="A1:R1"/>
    <mergeCell ref="P2:R2"/>
    <mergeCell ref="A3:R3"/>
    <mergeCell ref="A4:R4"/>
  </mergeCells>
  <phoneticPr fontId="16" type="noConversion"/>
  <hyperlinks>
    <hyperlink ref="P2:R2" location="LANCEURS!A1" display="RETOUR" xr:uid="{00000000-0004-0000-0B00-000000000000}"/>
  </hyperlink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25"/>
  <sheetViews>
    <sheetView showGridLines="0" showRowColHeaders="0" topLeftCell="B1" workbookViewId="0">
      <selection activeCell="Q2" sqref="Q2:S2"/>
    </sheetView>
  </sheetViews>
  <sheetFormatPr baseColWidth="10" defaultColWidth="9.1796875" defaultRowHeight="16" customHeight="1" x14ac:dyDescent="0.25"/>
  <cols>
    <col min="1" max="1" width="17.81640625" style="19" hidden="1" customWidth="1"/>
    <col min="2" max="2" width="5.7265625" style="19" customWidth="1"/>
    <col min="3" max="3" width="5.7265625" style="302" customWidth="1"/>
    <col min="4" max="4" width="11.1796875" style="19" customWidth="1"/>
    <col min="5" max="5" width="10.26953125" style="19" customWidth="1"/>
    <col min="6" max="6" width="8" style="19" customWidth="1"/>
    <col min="7" max="7" width="6.7265625" style="19" customWidth="1"/>
    <col min="8" max="8" width="7" style="19" customWidth="1"/>
    <col min="9" max="9" width="8.26953125" style="19" bestFit="1" customWidth="1"/>
    <col min="10" max="10" width="6.453125" style="19" customWidth="1"/>
    <col min="11" max="11" width="6.1796875" style="19" customWidth="1"/>
    <col min="12" max="12" width="7" style="19" customWidth="1"/>
    <col min="13" max="13" width="6.54296875" style="19" customWidth="1"/>
    <col min="14" max="14" width="6.7265625" style="19" customWidth="1"/>
    <col min="15" max="15" width="6.54296875" style="19" customWidth="1"/>
    <col min="16" max="16" width="6.7265625" style="19" customWidth="1"/>
    <col min="17" max="17" width="8.1796875" style="19" customWidth="1"/>
    <col min="18" max="18" width="5.7265625" style="19" customWidth="1"/>
    <col min="19" max="19" width="8.7265625" style="32" customWidth="1"/>
    <col min="20" max="16384" width="9.1796875" style="19"/>
  </cols>
  <sheetData>
    <row r="1" spans="1:19" ht="25.5" thickBot="1" x14ac:dyDescent="0.55000000000000004">
      <c r="A1" s="347" t="s">
        <v>110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</row>
    <row r="2" spans="1:19" ht="16" customHeight="1" thickBot="1" x14ac:dyDescent="0.3">
      <c r="A2" s="1"/>
      <c r="D2" s="1"/>
      <c r="E2" s="1"/>
      <c r="Q2" s="361" t="s">
        <v>295</v>
      </c>
      <c r="R2" s="362"/>
      <c r="S2" s="365"/>
    </row>
    <row r="3" spans="1:19" ht="16" customHeight="1" x14ac:dyDescent="0.4">
      <c r="A3" s="359" t="s">
        <v>331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</row>
    <row r="4" spans="1:19" ht="0.75" customHeight="1" x14ac:dyDescent="0.25">
      <c r="A4" s="366"/>
      <c r="B4" s="366"/>
      <c r="C4" s="366"/>
      <c r="D4" s="366"/>
      <c r="E4" s="366"/>
      <c r="F4" s="366"/>
      <c r="G4" s="366"/>
      <c r="H4" s="366"/>
      <c r="I4" s="366"/>
      <c r="J4" s="366"/>
      <c r="K4" s="366"/>
      <c r="L4" s="366"/>
      <c r="M4" s="366"/>
      <c r="N4" s="366"/>
      <c r="O4" s="366"/>
      <c r="P4" s="366"/>
      <c r="Q4" s="366"/>
      <c r="R4" s="366"/>
      <c r="S4" s="366"/>
    </row>
    <row r="5" spans="1:19" s="300" customFormat="1" ht="21.75" customHeight="1" thickBot="1" x14ac:dyDescent="0.35">
      <c r="B5" s="294" t="s">
        <v>298</v>
      </c>
      <c r="C5" s="295" t="s">
        <v>463</v>
      </c>
      <c r="D5" s="296" t="s">
        <v>299</v>
      </c>
      <c r="E5" s="294" t="s">
        <v>300</v>
      </c>
      <c r="F5" s="294" t="s">
        <v>275</v>
      </c>
      <c r="G5" s="294" t="s">
        <v>6</v>
      </c>
      <c r="H5" s="294" t="s">
        <v>13</v>
      </c>
      <c r="I5" s="294" t="s">
        <v>14</v>
      </c>
      <c r="J5" s="294" t="s">
        <v>0</v>
      </c>
      <c r="K5" s="294" t="s">
        <v>7</v>
      </c>
      <c r="L5" s="294" t="s">
        <v>9</v>
      </c>
      <c r="M5" s="294" t="s">
        <v>10</v>
      </c>
      <c r="N5" s="294" t="s">
        <v>15</v>
      </c>
      <c r="O5" s="294" t="s">
        <v>16</v>
      </c>
      <c r="P5" s="294" t="s">
        <v>17</v>
      </c>
      <c r="Q5" s="294" t="s">
        <v>18</v>
      </c>
      <c r="S5" s="301"/>
    </row>
    <row r="6" spans="1:19" ht="16" customHeight="1" thickTop="1" x14ac:dyDescent="0.25">
      <c r="A6" s="30" t="str">
        <f t="shared" ref="A6:A11" si="0">D6&amp;", "&amp;E6</f>
        <v>Forbes, Michel</v>
      </c>
      <c r="B6" s="227">
        <v>1</v>
      </c>
      <c r="C6" s="266" t="s">
        <v>20</v>
      </c>
      <c r="D6" s="232" t="s">
        <v>278</v>
      </c>
      <c r="E6" s="225" t="s">
        <v>279</v>
      </c>
      <c r="F6" s="227">
        <v>3</v>
      </c>
      <c r="G6" s="227" t="s">
        <v>21</v>
      </c>
      <c r="H6" s="227">
        <v>18</v>
      </c>
      <c r="I6" s="228">
        <v>91</v>
      </c>
      <c r="J6" s="227">
        <v>107</v>
      </c>
      <c r="K6" s="227">
        <v>149</v>
      </c>
      <c r="L6" s="227">
        <v>36</v>
      </c>
      <c r="M6" s="227">
        <v>24</v>
      </c>
      <c r="N6" s="227">
        <v>10</v>
      </c>
      <c r="O6" s="227">
        <v>8</v>
      </c>
      <c r="P6" s="227">
        <v>0</v>
      </c>
      <c r="Q6" s="263">
        <v>1.18</v>
      </c>
    </row>
    <row r="7" spans="1:19" ht="16" customHeight="1" x14ac:dyDescent="0.25">
      <c r="A7" s="30" t="str">
        <f t="shared" si="0"/>
        <v>Beaudoin, Stéphane</v>
      </c>
      <c r="B7" s="232">
        <v>2</v>
      </c>
      <c r="C7" s="267" t="s">
        <v>20</v>
      </c>
      <c r="D7" s="232" t="s">
        <v>276</v>
      </c>
      <c r="E7" s="230" t="s">
        <v>277</v>
      </c>
      <c r="F7" s="232">
        <v>5</v>
      </c>
      <c r="G7" s="232" t="s">
        <v>19</v>
      </c>
      <c r="H7" s="232">
        <v>21</v>
      </c>
      <c r="I7" s="234">
        <v>115</v>
      </c>
      <c r="J7" s="232">
        <v>137</v>
      </c>
      <c r="K7" s="232">
        <v>194</v>
      </c>
      <c r="L7" s="232">
        <v>56</v>
      </c>
      <c r="M7" s="232">
        <v>46</v>
      </c>
      <c r="N7" s="232">
        <v>8</v>
      </c>
      <c r="O7" s="232">
        <v>11</v>
      </c>
      <c r="P7" s="232">
        <v>2</v>
      </c>
      <c r="Q7" s="235">
        <v>1.19</v>
      </c>
    </row>
    <row r="8" spans="1:19" ht="16" customHeight="1" x14ac:dyDescent="0.25">
      <c r="A8" s="30" t="str">
        <f t="shared" si="0"/>
        <v>Lépine, Jacques</v>
      </c>
      <c r="B8" s="232">
        <v>3</v>
      </c>
      <c r="C8" s="267" t="s">
        <v>20</v>
      </c>
      <c r="D8" s="232" t="s">
        <v>338</v>
      </c>
      <c r="E8" s="230" t="s">
        <v>339</v>
      </c>
      <c r="F8" s="232">
        <v>4</v>
      </c>
      <c r="G8" s="232" t="s">
        <v>8</v>
      </c>
      <c r="H8" s="232">
        <v>22</v>
      </c>
      <c r="I8" s="234">
        <v>114.67</v>
      </c>
      <c r="J8" s="232">
        <v>139</v>
      </c>
      <c r="K8" s="232">
        <v>175</v>
      </c>
      <c r="L8" s="232">
        <v>103</v>
      </c>
      <c r="M8" s="232">
        <v>42</v>
      </c>
      <c r="N8" s="232">
        <v>11</v>
      </c>
      <c r="O8" s="232">
        <v>8</v>
      </c>
      <c r="P8" s="232">
        <v>3</v>
      </c>
      <c r="Q8" s="235">
        <v>1.21</v>
      </c>
    </row>
    <row r="9" spans="1:19" ht="16" customHeight="1" x14ac:dyDescent="0.25">
      <c r="A9" s="30" t="str">
        <f t="shared" si="0"/>
        <v>Vézina, Éric</v>
      </c>
      <c r="B9" s="232">
        <v>4</v>
      </c>
      <c r="C9" s="267" t="s">
        <v>20</v>
      </c>
      <c r="D9" s="232" t="s">
        <v>280</v>
      </c>
      <c r="E9" s="230" t="s">
        <v>281</v>
      </c>
      <c r="F9" s="232">
        <v>5</v>
      </c>
      <c r="G9" s="232" t="s">
        <v>1</v>
      </c>
      <c r="H9" s="233">
        <v>24</v>
      </c>
      <c r="I9" s="234">
        <v>117.34</v>
      </c>
      <c r="J9" s="232">
        <v>155</v>
      </c>
      <c r="K9" s="232">
        <v>169</v>
      </c>
      <c r="L9" s="232">
        <v>134</v>
      </c>
      <c r="M9" s="232">
        <v>67</v>
      </c>
      <c r="N9" s="232">
        <v>11</v>
      </c>
      <c r="O9" s="232">
        <v>10</v>
      </c>
      <c r="P9" s="232">
        <v>2</v>
      </c>
      <c r="Q9" s="235">
        <v>1.32</v>
      </c>
    </row>
    <row r="10" spans="1:19" ht="16" customHeight="1" x14ac:dyDescent="0.25">
      <c r="A10" s="30" t="str">
        <f t="shared" si="0"/>
        <v>Barrette, Denis</v>
      </c>
      <c r="B10" s="232">
        <v>5</v>
      </c>
      <c r="C10" s="267" t="s">
        <v>20</v>
      </c>
      <c r="D10" s="232" t="s">
        <v>293</v>
      </c>
      <c r="E10" s="230" t="s">
        <v>294</v>
      </c>
      <c r="F10" s="232">
        <v>5</v>
      </c>
      <c r="G10" s="232" t="s">
        <v>3</v>
      </c>
      <c r="H10" s="232">
        <v>18</v>
      </c>
      <c r="I10" s="234">
        <v>88.66</v>
      </c>
      <c r="J10" s="232">
        <v>126</v>
      </c>
      <c r="K10" s="232">
        <v>109</v>
      </c>
      <c r="L10" s="232">
        <v>120</v>
      </c>
      <c r="M10" s="232">
        <v>71</v>
      </c>
      <c r="N10" s="232">
        <v>10</v>
      </c>
      <c r="O10" s="232">
        <v>7</v>
      </c>
      <c r="P10" s="232">
        <v>0</v>
      </c>
      <c r="Q10" s="235">
        <v>1.42</v>
      </c>
    </row>
    <row r="11" spans="1:19" ht="16" customHeight="1" x14ac:dyDescent="0.25">
      <c r="A11" s="30" t="str">
        <f t="shared" si="0"/>
        <v>Poulin, Richard</v>
      </c>
      <c r="B11" s="232">
        <v>6</v>
      </c>
      <c r="C11" s="267" t="s">
        <v>20</v>
      </c>
      <c r="D11" s="232" t="s">
        <v>286</v>
      </c>
      <c r="E11" s="230" t="s">
        <v>287</v>
      </c>
      <c r="F11" s="232">
        <v>1</v>
      </c>
      <c r="G11" s="232" t="s">
        <v>4</v>
      </c>
      <c r="H11" s="233">
        <v>22</v>
      </c>
      <c r="I11" s="234">
        <v>115.67</v>
      </c>
      <c r="J11" s="232">
        <v>182</v>
      </c>
      <c r="K11" s="232">
        <v>277</v>
      </c>
      <c r="L11" s="232">
        <v>22</v>
      </c>
      <c r="M11" s="232">
        <v>20</v>
      </c>
      <c r="N11" s="232">
        <v>7</v>
      </c>
      <c r="O11" s="232">
        <v>14</v>
      </c>
      <c r="P11" s="232">
        <v>1</v>
      </c>
      <c r="Q11" s="235">
        <v>1.57</v>
      </c>
    </row>
    <row r="12" spans="1:19" ht="16" customHeight="1" thickBot="1" x14ac:dyDescent="0.3">
      <c r="B12" s="254"/>
      <c r="C12" s="303"/>
      <c r="D12" s="286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64"/>
    </row>
    <row r="13" spans="1:19" ht="16" customHeight="1" thickTop="1" x14ac:dyDescent="0.25">
      <c r="A13" s="30" t="str">
        <f t="shared" ref="A13:A25" si="1">D13&amp;", "&amp;E13</f>
        <v>Schiller, Serge</v>
      </c>
      <c r="B13" s="239">
        <v>1</v>
      </c>
      <c r="C13" s="268" t="s">
        <v>181</v>
      </c>
      <c r="D13" s="232" t="s">
        <v>288</v>
      </c>
      <c r="E13" s="237" t="s">
        <v>340</v>
      </c>
      <c r="F13" s="239">
        <v>2</v>
      </c>
      <c r="G13" s="239" t="s">
        <v>8</v>
      </c>
      <c r="H13" s="240">
        <v>1</v>
      </c>
      <c r="I13" s="241">
        <v>0.66</v>
      </c>
      <c r="J13" s="240">
        <v>0</v>
      </c>
      <c r="K13" s="240">
        <v>1</v>
      </c>
      <c r="L13" s="240">
        <v>0</v>
      </c>
      <c r="M13" s="240">
        <v>0</v>
      </c>
      <c r="N13" s="240">
        <v>0</v>
      </c>
      <c r="O13" s="240">
        <v>0</v>
      </c>
      <c r="P13" s="240">
        <v>0</v>
      </c>
      <c r="Q13" s="252">
        <v>0</v>
      </c>
    </row>
    <row r="14" spans="1:19" ht="16" customHeight="1" x14ac:dyDescent="0.25">
      <c r="A14" s="30" t="str">
        <f t="shared" si="1"/>
        <v>St-Pierre, Luc</v>
      </c>
      <c r="B14" s="232">
        <v>2</v>
      </c>
      <c r="C14" s="267" t="s">
        <v>181</v>
      </c>
      <c r="D14" s="232" t="s">
        <v>341</v>
      </c>
      <c r="E14" s="230" t="s">
        <v>342</v>
      </c>
      <c r="F14" s="232">
        <v>4</v>
      </c>
      <c r="G14" s="244" t="s">
        <v>1</v>
      </c>
      <c r="H14" s="245">
        <v>1</v>
      </c>
      <c r="I14" s="246">
        <v>2.33</v>
      </c>
      <c r="J14" s="244">
        <v>0</v>
      </c>
      <c r="K14" s="244">
        <v>1</v>
      </c>
      <c r="L14" s="244">
        <v>0</v>
      </c>
      <c r="M14" s="244">
        <v>1</v>
      </c>
      <c r="N14" s="244">
        <v>0</v>
      </c>
      <c r="O14" s="244">
        <v>0</v>
      </c>
      <c r="P14" s="244">
        <v>0</v>
      </c>
      <c r="Q14" s="235">
        <v>0</v>
      </c>
    </row>
    <row r="15" spans="1:19" ht="16" customHeight="1" x14ac:dyDescent="0.25">
      <c r="A15" s="30" t="str">
        <f t="shared" si="1"/>
        <v>Vézina, Mario</v>
      </c>
      <c r="B15" s="232">
        <v>3</v>
      </c>
      <c r="C15" s="232" t="s">
        <v>181</v>
      </c>
      <c r="D15" s="232" t="s">
        <v>280</v>
      </c>
      <c r="E15" s="232" t="s">
        <v>343</v>
      </c>
      <c r="F15" s="232">
        <v>2</v>
      </c>
      <c r="G15" s="232" t="s">
        <v>1</v>
      </c>
      <c r="H15" s="233">
        <v>1</v>
      </c>
      <c r="I15" s="234">
        <v>2</v>
      </c>
      <c r="J15" s="232">
        <v>0</v>
      </c>
      <c r="K15" s="232">
        <v>1</v>
      </c>
      <c r="L15" s="232">
        <v>4</v>
      </c>
      <c r="M15" s="232">
        <v>0</v>
      </c>
      <c r="N15" s="232">
        <v>0</v>
      </c>
      <c r="O15" s="232">
        <v>0</v>
      </c>
      <c r="P15" s="232">
        <v>0</v>
      </c>
      <c r="Q15" s="235">
        <v>0</v>
      </c>
    </row>
    <row r="16" spans="1:19" ht="16" customHeight="1" x14ac:dyDescent="0.25">
      <c r="A16" s="30" t="str">
        <f t="shared" si="1"/>
        <v>Bergeron, Hugo</v>
      </c>
      <c r="B16" s="232">
        <v>4</v>
      </c>
      <c r="C16" s="232" t="s">
        <v>181</v>
      </c>
      <c r="D16" s="232" t="s">
        <v>323</v>
      </c>
      <c r="E16" s="232" t="s">
        <v>324</v>
      </c>
      <c r="F16" s="232">
        <v>4</v>
      </c>
      <c r="G16" s="232" t="s">
        <v>3</v>
      </c>
      <c r="H16" s="233">
        <v>3</v>
      </c>
      <c r="I16" s="234">
        <v>8.67</v>
      </c>
      <c r="J16" s="232">
        <v>4</v>
      </c>
      <c r="K16" s="232">
        <v>12</v>
      </c>
      <c r="L16" s="232">
        <v>3</v>
      </c>
      <c r="M16" s="232">
        <v>2</v>
      </c>
      <c r="N16" s="232">
        <v>0</v>
      </c>
      <c r="O16" s="232">
        <v>0</v>
      </c>
      <c r="P16" s="232">
        <v>1</v>
      </c>
      <c r="Q16" s="235">
        <v>0.46</v>
      </c>
    </row>
    <row r="17" spans="1:17" ht="16" customHeight="1" x14ac:dyDescent="0.25">
      <c r="A17" s="30" t="str">
        <f t="shared" si="1"/>
        <v>Chaussé, Serge</v>
      </c>
      <c r="B17" s="232">
        <v>5</v>
      </c>
      <c r="C17" s="232" t="s">
        <v>181</v>
      </c>
      <c r="D17" s="232" t="s">
        <v>344</v>
      </c>
      <c r="E17" s="232" t="s">
        <v>340</v>
      </c>
      <c r="F17" s="232">
        <v>1</v>
      </c>
      <c r="G17" s="232" t="s">
        <v>3</v>
      </c>
      <c r="H17" s="233">
        <v>7</v>
      </c>
      <c r="I17" s="234">
        <v>38.659999999999997</v>
      </c>
      <c r="J17" s="232">
        <v>24</v>
      </c>
      <c r="K17" s="232">
        <v>48</v>
      </c>
      <c r="L17" s="232">
        <v>13</v>
      </c>
      <c r="M17" s="232">
        <v>7</v>
      </c>
      <c r="N17" s="232">
        <v>2</v>
      </c>
      <c r="O17" s="232">
        <v>3</v>
      </c>
      <c r="P17" s="232">
        <v>2</v>
      </c>
      <c r="Q17" s="235">
        <v>0.62</v>
      </c>
    </row>
    <row r="18" spans="1:17" ht="16" customHeight="1" x14ac:dyDescent="0.25">
      <c r="A18" s="30" t="str">
        <f t="shared" si="1"/>
        <v>Larivière, Michel</v>
      </c>
      <c r="B18" s="232">
        <v>6</v>
      </c>
      <c r="C18" s="232" t="s">
        <v>181</v>
      </c>
      <c r="D18" s="232" t="s">
        <v>290</v>
      </c>
      <c r="E18" s="232" t="s">
        <v>279</v>
      </c>
      <c r="F18" s="232">
        <v>4</v>
      </c>
      <c r="G18" s="232" t="s">
        <v>19</v>
      </c>
      <c r="H18" s="233">
        <v>3</v>
      </c>
      <c r="I18" s="234">
        <v>17</v>
      </c>
      <c r="J18" s="232">
        <v>20</v>
      </c>
      <c r="K18" s="232">
        <v>29</v>
      </c>
      <c r="L18" s="232">
        <v>6</v>
      </c>
      <c r="M18" s="232">
        <v>3</v>
      </c>
      <c r="N18" s="232">
        <v>2</v>
      </c>
      <c r="O18" s="232">
        <v>1</v>
      </c>
      <c r="P18" s="232">
        <v>0</v>
      </c>
      <c r="Q18" s="235">
        <v>1.18</v>
      </c>
    </row>
    <row r="19" spans="1:17" ht="16" customHeight="1" x14ac:dyDescent="0.25">
      <c r="A19" s="30" t="str">
        <f t="shared" si="1"/>
        <v>Schiller, Christian</v>
      </c>
      <c r="B19" s="232">
        <v>7</v>
      </c>
      <c r="C19" s="232" t="s">
        <v>181</v>
      </c>
      <c r="D19" s="232" t="s">
        <v>288</v>
      </c>
      <c r="E19" s="250" t="s">
        <v>289</v>
      </c>
      <c r="F19" s="232">
        <v>5</v>
      </c>
      <c r="G19" s="232" t="s">
        <v>8</v>
      </c>
      <c r="H19" s="233">
        <v>5</v>
      </c>
      <c r="I19" s="234">
        <v>16.329999999999998</v>
      </c>
      <c r="J19" s="233">
        <v>21</v>
      </c>
      <c r="K19" s="233">
        <v>24</v>
      </c>
      <c r="L19" s="233">
        <v>16</v>
      </c>
      <c r="M19" s="233">
        <v>9</v>
      </c>
      <c r="N19" s="233">
        <v>2</v>
      </c>
      <c r="O19" s="233">
        <v>1</v>
      </c>
      <c r="P19" s="233">
        <v>0</v>
      </c>
      <c r="Q19" s="235">
        <v>1.29</v>
      </c>
    </row>
    <row r="20" spans="1:17" ht="16" customHeight="1" x14ac:dyDescent="0.25">
      <c r="A20" s="30" t="str">
        <f t="shared" si="1"/>
        <v>Blouin, Patrick</v>
      </c>
      <c r="B20" s="232">
        <v>8</v>
      </c>
      <c r="C20" s="232" t="s">
        <v>181</v>
      </c>
      <c r="D20" s="232" t="s">
        <v>291</v>
      </c>
      <c r="E20" s="232" t="s">
        <v>292</v>
      </c>
      <c r="F20" s="232">
        <v>5</v>
      </c>
      <c r="G20" s="232" t="s">
        <v>1</v>
      </c>
      <c r="H20" s="233">
        <v>4</v>
      </c>
      <c r="I20" s="234">
        <v>11.33</v>
      </c>
      <c r="J20" s="232">
        <v>16</v>
      </c>
      <c r="K20" s="232">
        <v>17</v>
      </c>
      <c r="L20" s="232">
        <v>8</v>
      </c>
      <c r="M20" s="232">
        <v>6</v>
      </c>
      <c r="N20" s="232">
        <v>0</v>
      </c>
      <c r="O20" s="232">
        <v>1</v>
      </c>
      <c r="P20" s="232">
        <v>1</v>
      </c>
      <c r="Q20" s="235">
        <v>1.41</v>
      </c>
    </row>
    <row r="21" spans="1:17" ht="16" customHeight="1" x14ac:dyDescent="0.25">
      <c r="A21" s="30" t="str">
        <f t="shared" si="1"/>
        <v>Blouin, Patrick</v>
      </c>
      <c r="B21" s="232">
        <v>8</v>
      </c>
      <c r="C21" s="232" t="s">
        <v>181</v>
      </c>
      <c r="D21" s="232" t="s">
        <v>291</v>
      </c>
      <c r="E21" s="232" t="s">
        <v>292</v>
      </c>
      <c r="F21" s="232">
        <v>5</v>
      </c>
      <c r="G21" s="232" t="s">
        <v>1</v>
      </c>
      <c r="H21" s="233">
        <v>4</v>
      </c>
      <c r="I21" s="234">
        <v>11.33</v>
      </c>
      <c r="J21" s="232">
        <v>16</v>
      </c>
      <c r="K21" s="232">
        <v>17</v>
      </c>
      <c r="L21" s="232">
        <v>8</v>
      </c>
      <c r="M21" s="232">
        <v>6</v>
      </c>
      <c r="N21" s="232">
        <v>0</v>
      </c>
      <c r="O21" s="232">
        <v>1</v>
      </c>
      <c r="P21" s="232">
        <v>1</v>
      </c>
      <c r="Q21" s="235">
        <v>1.41</v>
      </c>
    </row>
    <row r="22" spans="1:17" ht="16" customHeight="1" x14ac:dyDescent="0.25">
      <c r="A22" s="30" t="str">
        <f t="shared" si="1"/>
        <v>Lachapelle, Jean</v>
      </c>
      <c r="B22" s="232">
        <v>10</v>
      </c>
      <c r="C22" s="232" t="s">
        <v>181</v>
      </c>
      <c r="D22" s="232" t="s">
        <v>325</v>
      </c>
      <c r="E22" s="232" t="s">
        <v>326</v>
      </c>
      <c r="F22" s="232">
        <v>3</v>
      </c>
      <c r="G22" s="232" t="s">
        <v>19</v>
      </c>
      <c r="H22" s="232">
        <v>2</v>
      </c>
      <c r="I22" s="234">
        <v>8</v>
      </c>
      <c r="J22" s="232">
        <v>12</v>
      </c>
      <c r="K22" s="232">
        <v>18</v>
      </c>
      <c r="L22" s="232">
        <v>3</v>
      </c>
      <c r="M22" s="232">
        <v>4</v>
      </c>
      <c r="N22" s="232">
        <v>0</v>
      </c>
      <c r="O22" s="232">
        <v>1</v>
      </c>
      <c r="P22" s="232">
        <v>0</v>
      </c>
      <c r="Q22" s="235">
        <v>1.5</v>
      </c>
    </row>
    <row r="23" spans="1:17" ht="16" customHeight="1" x14ac:dyDescent="0.25">
      <c r="A23" s="30" t="str">
        <f t="shared" si="1"/>
        <v>Collard, Éric</v>
      </c>
      <c r="B23" s="232">
        <v>11</v>
      </c>
      <c r="C23" s="232" t="s">
        <v>181</v>
      </c>
      <c r="D23" s="232" t="s">
        <v>347</v>
      </c>
      <c r="E23" s="232" t="s">
        <v>281</v>
      </c>
      <c r="F23" s="232">
        <v>4</v>
      </c>
      <c r="G23" s="232" t="s">
        <v>4</v>
      </c>
      <c r="H23" s="232">
        <v>2</v>
      </c>
      <c r="I23" s="234">
        <v>5.33</v>
      </c>
      <c r="J23" s="232">
        <v>8</v>
      </c>
      <c r="K23" s="232">
        <v>13</v>
      </c>
      <c r="L23" s="232">
        <v>2</v>
      </c>
      <c r="M23" s="232">
        <v>1</v>
      </c>
      <c r="N23" s="232">
        <v>0</v>
      </c>
      <c r="O23" s="232">
        <v>0</v>
      </c>
      <c r="P23" s="232">
        <v>0</v>
      </c>
      <c r="Q23" s="235">
        <v>1.5</v>
      </c>
    </row>
    <row r="24" spans="1:17" ht="16" customHeight="1" x14ac:dyDescent="0.25">
      <c r="A24" s="30" t="str">
        <f t="shared" si="1"/>
        <v>Picard, Michel</v>
      </c>
      <c r="B24" s="232">
        <v>12</v>
      </c>
      <c r="C24" s="232" t="s">
        <v>181</v>
      </c>
      <c r="D24" s="232" t="s">
        <v>348</v>
      </c>
      <c r="E24" s="232" t="s">
        <v>279</v>
      </c>
      <c r="F24" s="232">
        <v>4</v>
      </c>
      <c r="G24" s="232" t="s">
        <v>4</v>
      </c>
      <c r="H24" s="232">
        <v>2</v>
      </c>
      <c r="I24" s="234">
        <v>6</v>
      </c>
      <c r="J24" s="232">
        <v>11</v>
      </c>
      <c r="K24" s="232">
        <v>15</v>
      </c>
      <c r="L24" s="232">
        <v>4</v>
      </c>
      <c r="M24" s="232">
        <v>0</v>
      </c>
      <c r="N24" s="232">
        <v>0</v>
      </c>
      <c r="O24" s="232">
        <v>2</v>
      </c>
      <c r="P24" s="232">
        <v>0</v>
      </c>
      <c r="Q24" s="235">
        <v>1.83</v>
      </c>
    </row>
    <row r="25" spans="1:17" ht="16" customHeight="1" x14ac:dyDescent="0.25">
      <c r="A25" s="30" t="str">
        <f t="shared" si="1"/>
        <v>Morin, Marcel</v>
      </c>
      <c r="B25" s="232">
        <v>13</v>
      </c>
      <c r="C25" s="232" t="s">
        <v>181</v>
      </c>
      <c r="D25" s="232" t="s">
        <v>328</v>
      </c>
      <c r="E25" s="232" t="s">
        <v>349</v>
      </c>
      <c r="F25" s="232">
        <v>3</v>
      </c>
      <c r="G25" s="232" t="s">
        <v>4</v>
      </c>
      <c r="H25" s="233">
        <v>1</v>
      </c>
      <c r="I25" s="234">
        <v>1</v>
      </c>
      <c r="J25" s="232">
        <v>7</v>
      </c>
      <c r="K25" s="232">
        <v>8</v>
      </c>
      <c r="L25" s="232">
        <v>3</v>
      </c>
      <c r="M25" s="232">
        <v>0</v>
      </c>
      <c r="N25" s="232">
        <v>0</v>
      </c>
      <c r="O25" s="232">
        <v>0</v>
      </c>
      <c r="P25" s="232">
        <v>0</v>
      </c>
      <c r="Q25" s="235">
        <v>7</v>
      </c>
    </row>
  </sheetData>
  <mergeCells count="4">
    <mergeCell ref="A1:S1"/>
    <mergeCell ref="Q2:S2"/>
    <mergeCell ref="A3:S3"/>
    <mergeCell ref="A4:S4"/>
  </mergeCells>
  <phoneticPr fontId="16" type="noConversion"/>
  <hyperlinks>
    <hyperlink ref="Q2:S2" location="LANCEURS!A1" display="RETOUR" xr:uid="{00000000-0004-0000-0C00-000000000000}"/>
  </hyperlinks>
  <pageMargins left="0.78740157499999996" right="0.78740157499999996" top="0.984251969" bottom="0.984251969" header="0.4921259845" footer="0.4921259845"/>
  <pageSetup paperSize="9" orientation="portrait" horizontalDpi="0" verticalDpi="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46"/>
  <sheetViews>
    <sheetView showGridLines="0" showRowColHeaders="0" topLeftCell="B1" workbookViewId="0">
      <selection activeCell="O2" sqref="O2:Q2"/>
    </sheetView>
  </sheetViews>
  <sheetFormatPr baseColWidth="10" defaultColWidth="9.1796875" defaultRowHeight="16" customHeight="1" x14ac:dyDescent="0.25"/>
  <cols>
    <col min="1" max="1" width="38.54296875" style="19" hidden="1" customWidth="1"/>
    <col min="2" max="3" width="5.7265625" style="19" customWidth="1"/>
    <col min="4" max="4" width="12.81640625" style="19" customWidth="1"/>
    <col min="5" max="5" width="13.453125" style="19" customWidth="1"/>
    <col min="6" max="8" width="5.7265625" style="19" customWidth="1"/>
    <col min="9" max="9" width="8.1796875" style="19" customWidth="1"/>
    <col min="10" max="16" width="5.7265625" style="19" customWidth="1"/>
    <col min="17" max="17" width="8.7265625" style="32" customWidth="1"/>
    <col min="18" max="16384" width="9.1796875" style="19"/>
  </cols>
  <sheetData>
    <row r="1" spans="1:17" ht="25.5" thickBot="1" x14ac:dyDescent="0.55000000000000004">
      <c r="A1" s="347" t="s">
        <v>110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</row>
    <row r="2" spans="1:17" ht="16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361" t="s">
        <v>295</v>
      </c>
      <c r="P2" s="362"/>
      <c r="Q2" s="365"/>
    </row>
    <row r="3" spans="1:17" ht="16" customHeight="1" x14ac:dyDescent="0.4">
      <c r="A3" s="359" t="s">
        <v>297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</row>
    <row r="4" spans="1:17" ht="16" customHeight="1" thickBot="1" x14ac:dyDescent="0.3">
      <c r="A4" s="366"/>
      <c r="B4" s="366"/>
      <c r="C4" s="366"/>
      <c r="D4" s="366"/>
      <c r="E4" s="366"/>
      <c r="F4" s="366"/>
      <c r="G4" s="366"/>
      <c r="H4" s="366"/>
      <c r="I4" s="366"/>
      <c r="J4" s="366"/>
      <c r="K4" s="366"/>
      <c r="L4" s="366"/>
      <c r="M4" s="366"/>
      <c r="N4" s="366"/>
      <c r="O4" s="366"/>
      <c r="P4" s="366"/>
      <c r="Q4" s="366"/>
    </row>
    <row r="5" spans="1:17" ht="16" customHeight="1" thickBot="1" x14ac:dyDescent="0.3">
      <c r="B5" s="26" t="s">
        <v>298</v>
      </c>
      <c r="C5" s="29" t="s">
        <v>301</v>
      </c>
      <c r="D5" s="197" t="s">
        <v>299</v>
      </c>
      <c r="E5" s="197" t="s">
        <v>300</v>
      </c>
      <c r="F5" s="197" t="s">
        <v>275</v>
      </c>
      <c r="G5" s="197" t="s">
        <v>6</v>
      </c>
      <c r="H5" s="197" t="s">
        <v>13</v>
      </c>
      <c r="I5" s="198" t="s">
        <v>14</v>
      </c>
      <c r="J5" s="198" t="s">
        <v>0</v>
      </c>
      <c r="K5" s="198" t="s">
        <v>7</v>
      </c>
      <c r="L5" s="198" t="s">
        <v>9</v>
      </c>
      <c r="M5" s="198" t="s">
        <v>10</v>
      </c>
      <c r="N5" s="198" t="s">
        <v>15</v>
      </c>
      <c r="O5" s="198" t="s">
        <v>16</v>
      </c>
      <c r="P5" s="198" t="s">
        <v>17</v>
      </c>
      <c r="Q5" s="199" t="s">
        <v>18</v>
      </c>
    </row>
    <row r="6" spans="1:17" ht="16" customHeight="1" thickTop="1" x14ac:dyDescent="0.25">
      <c r="A6" s="30" t="str">
        <f>D6&amp;", "&amp;E6</f>
        <v>Beaudoin, Stéphane</v>
      </c>
      <c r="B6" s="49">
        <v>1</v>
      </c>
      <c r="C6" s="50" t="s">
        <v>20</v>
      </c>
      <c r="D6" t="s">
        <v>276</v>
      </c>
      <c r="E6" s="200" t="s">
        <v>277</v>
      </c>
      <c r="F6" s="195">
        <v>4</v>
      </c>
      <c r="G6" s="196" t="s">
        <v>8</v>
      </c>
      <c r="H6" s="196">
        <v>22</v>
      </c>
      <c r="I6" s="206">
        <v>128</v>
      </c>
      <c r="J6" s="196">
        <v>105</v>
      </c>
      <c r="K6" s="196">
        <v>183</v>
      </c>
      <c r="L6" s="196">
        <v>37</v>
      </c>
      <c r="M6" s="196">
        <v>40</v>
      </c>
      <c r="N6" s="196">
        <v>14</v>
      </c>
      <c r="O6" s="196">
        <v>7</v>
      </c>
      <c r="P6" s="196">
        <v>1</v>
      </c>
      <c r="Q6" s="206">
        <v>0.82</v>
      </c>
    </row>
    <row r="7" spans="1:17" ht="16" customHeight="1" x14ac:dyDescent="0.25">
      <c r="A7" s="30" t="str">
        <f t="shared" ref="A7:A21" si="0">D7&amp;", "&amp;E7</f>
        <v>Forbes, Michel</v>
      </c>
      <c r="B7" s="53">
        <v>2</v>
      </c>
      <c r="C7" s="54" t="s">
        <v>20</v>
      </c>
      <c r="D7" t="s">
        <v>278</v>
      </c>
      <c r="E7" s="201" t="s">
        <v>279</v>
      </c>
      <c r="F7" s="195">
        <v>3</v>
      </c>
      <c r="G7" s="196" t="s">
        <v>19</v>
      </c>
      <c r="H7" s="196">
        <v>16</v>
      </c>
      <c r="I7" s="206">
        <v>87.33</v>
      </c>
      <c r="J7" s="196">
        <v>87</v>
      </c>
      <c r="K7" s="196">
        <v>145</v>
      </c>
      <c r="L7" s="196">
        <v>25</v>
      </c>
      <c r="M7" s="196">
        <v>12</v>
      </c>
      <c r="N7" s="196">
        <v>8</v>
      </c>
      <c r="O7" s="196">
        <v>7</v>
      </c>
      <c r="P7" s="196">
        <v>0</v>
      </c>
      <c r="Q7" s="206">
        <v>1</v>
      </c>
    </row>
    <row r="8" spans="1:17" ht="16" customHeight="1" x14ac:dyDescent="0.25">
      <c r="A8" s="30" t="str">
        <f t="shared" si="0"/>
        <v>Vézina, Éric</v>
      </c>
      <c r="B8" s="53">
        <v>3</v>
      </c>
      <c r="C8" s="54" t="s">
        <v>20</v>
      </c>
      <c r="D8" t="s">
        <v>280</v>
      </c>
      <c r="E8" s="201" t="s">
        <v>281</v>
      </c>
      <c r="F8" s="195">
        <v>5</v>
      </c>
      <c r="G8" s="196" t="s">
        <v>1</v>
      </c>
      <c r="H8" s="196">
        <v>24</v>
      </c>
      <c r="I8" s="206">
        <v>136</v>
      </c>
      <c r="J8" s="196">
        <v>140</v>
      </c>
      <c r="K8" s="196">
        <v>179</v>
      </c>
      <c r="L8" s="196">
        <v>123</v>
      </c>
      <c r="M8" s="196">
        <v>47</v>
      </c>
      <c r="N8" s="196">
        <v>17</v>
      </c>
      <c r="O8" s="196">
        <v>5</v>
      </c>
      <c r="P8" s="196">
        <v>2</v>
      </c>
      <c r="Q8" s="206">
        <v>1.03</v>
      </c>
    </row>
    <row r="9" spans="1:17" ht="16" customHeight="1" x14ac:dyDescent="0.25">
      <c r="A9" s="30" t="str">
        <f t="shared" si="0"/>
        <v>Beacon, Allan</v>
      </c>
      <c r="B9" s="53">
        <v>4</v>
      </c>
      <c r="C9" s="54" t="s">
        <v>20</v>
      </c>
      <c r="D9" t="s">
        <v>282</v>
      </c>
      <c r="E9" s="201" t="s">
        <v>283</v>
      </c>
      <c r="F9" s="195">
        <v>4</v>
      </c>
      <c r="G9" s="196" t="s">
        <v>21</v>
      </c>
      <c r="H9" s="196">
        <v>24</v>
      </c>
      <c r="I9" s="206">
        <v>129.33000000000001</v>
      </c>
      <c r="J9" s="196">
        <v>174</v>
      </c>
      <c r="K9" s="196">
        <v>235</v>
      </c>
      <c r="L9" s="196">
        <v>44</v>
      </c>
      <c r="M9" s="196">
        <v>22</v>
      </c>
      <c r="N9" s="196">
        <v>12</v>
      </c>
      <c r="O9" s="196">
        <v>10</v>
      </c>
      <c r="P9" s="196">
        <v>2</v>
      </c>
      <c r="Q9" s="206">
        <v>1.35</v>
      </c>
    </row>
    <row r="10" spans="1:17" ht="16" customHeight="1" x14ac:dyDescent="0.25">
      <c r="A10" s="30" t="str">
        <f t="shared" si="0"/>
        <v>Misischia, Gianni</v>
      </c>
      <c r="B10" s="53">
        <v>5</v>
      </c>
      <c r="C10" s="54" t="s">
        <v>20</v>
      </c>
      <c r="D10" t="s">
        <v>284</v>
      </c>
      <c r="E10" s="201" t="s">
        <v>285</v>
      </c>
      <c r="F10" s="195">
        <v>4</v>
      </c>
      <c r="G10" s="196" t="s">
        <v>3</v>
      </c>
      <c r="H10" s="196">
        <v>23</v>
      </c>
      <c r="I10" s="206">
        <v>124.33</v>
      </c>
      <c r="J10" s="196">
        <v>188</v>
      </c>
      <c r="K10" s="196">
        <v>244</v>
      </c>
      <c r="L10" s="196">
        <v>79</v>
      </c>
      <c r="M10" s="196">
        <v>16</v>
      </c>
      <c r="N10" s="196">
        <v>9</v>
      </c>
      <c r="O10" s="196">
        <v>12</v>
      </c>
      <c r="P10" s="196">
        <v>1</v>
      </c>
      <c r="Q10" s="206">
        <v>1.51</v>
      </c>
    </row>
    <row r="11" spans="1:17" ht="16" customHeight="1" x14ac:dyDescent="0.25">
      <c r="A11" s="30" t="str">
        <f t="shared" si="0"/>
        <v>Poulin, Richard</v>
      </c>
      <c r="B11" s="53">
        <v>6</v>
      </c>
      <c r="C11" s="54" t="s">
        <v>20</v>
      </c>
      <c r="D11" t="s">
        <v>286</v>
      </c>
      <c r="E11" s="201" t="s">
        <v>287</v>
      </c>
      <c r="F11" s="195">
        <v>2</v>
      </c>
      <c r="G11" s="196" t="s">
        <v>4</v>
      </c>
      <c r="H11" s="196">
        <v>23</v>
      </c>
      <c r="I11" s="206">
        <v>126</v>
      </c>
      <c r="J11" s="196">
        <v>240</v>
      </c>
      <c r="K11" s="196">
        <v>314</v>
      </c>
      <c r="L11" s="196">
        <v>36</v>
      </c>
      <c r="M11" s="196">
        <v>23</v>
      </c>
      <c r="N11" s="196">
        <v>1</v>
      </c>
      <c r="O11" s="196">
        <v>20</v>
      </c>
      <c r="P11" s="196">
        <v>2</v>
      </c>
      <c r="Q11" s="206">
        <v>1.9</v>
      </c>
    </row>
    <row r="12" spans="1:17" ht="16" customHeight="1" x14ac:dyDescent="0.25">
      <c r="A12" s="30"/>
      <c r="B12" s="57"/>
      <c r="C12" s="58"/>
      <c r="D12" s="59"/>
      <c r="E12" s="59"/>
      <c r="F12" s="58"/>
      <c r="G12" s="58"/>
      <c r="H12" s="58"/>
      <c r="I12" s="210"/>
      <c r="J12" s="58"/>
      <c r="K12" s="58"/>
      <c r="L12" s="58"/>
      <c r="M12" s="58"/>
      <c r="N12" s="58"/>
      <c r="O12" s="58"/>
      <c r="P12" s="58"/>
      <c r="Q12" s="65"/>
    </row>
    <row r="13" spans="1:17" ht="16" customHeight="1" x14ac:dyDescent="0.25">
      <c r="A13" s="30" t="str">
        <f t="shared" si="0"/>
        <v>Bourgeois, Éric</v>
      </c>
      <c r="B13" s="53">
        <v>1</v>
      </c>
      <c r="C13" s="54" t="s">
        <v>181</v>
      </c>
      <c r="D13" s="202" t="s">
        <v>322</v>
      </c>
      <c r="E13" s="201" t="s">
        <v>281</v>
      </c>
      <c r="F13" s="196">
        <v>3</v>
      </c>
      <c r="G13" s="196" t="s">
        <v>3</v>
      </c>
      <c r="H13" s="196">
        <v>2</v>
      </c>
      <c r="I13" s="206">
        <v>8</v>
      </c>
      <c r="J13" s="196">
        <v>8</v>
      </c>
      <c r="K13" s="196">
        <v>9</v>
      </c>
      <c r="L13" s="196">
        <v>8</v>
      </c>
      <c r="M13" s="196">
        <v>0</v>
      </c>
      <c r="N13" s="196">
        <v>1</v>
      </c>
      <c r="O13" s="196">
        <v>0</v>
      </c>
      <c r="P13" s="196">
        <v>0</v>
      </c>
      <c r="Q13" s="208">
        <v>1</v>
      </c>
    </row>
    <row r="14" spans="1:17" ht="16" customHeight="1" x14ac:dyDescent="0.25">
      <c r="A14" s="30" t="str">
        <f t="shared" si="0"/>
        <v>Larivière, Michel</v>
      </c>
      <c r="B14" s="53">
        <v>2</v>
      </c>
      <c r="C14" s="54" t="s">
        <v>181</v>
      </c>
      <c r="D14" s="202" t="s">
        <v>290</v>
      </c>
      <c r="E14" s="201" t="s">
        <v>279</v>
      </c>
      <c r="F14" s="196">
        <v>4</v>
      </c>
      <c r="G14" s="196" t="s">
        <v>19</v>
      </c>
      <c r="H14" s="196">
        <v>10</v>
      </c>
      <c r="I14" s="206">
        <v>57.33</v>
      </c>
      <c r="J14" s="196">
        <v>66</v>
      </c>
      <c r="K14" s="196">
        <v>112</v>
      </c>
      <c r="L14" s="196">
        <v>10</v>
      </c>
      <c r="M14" s="196">
        <v>4</v>
      </c>
      <c r="N14" s="196">
        <v>6</v>
      </c>
      <c r="O14" s="196">
        <v>4</v>
      </c>
      <c r="P14" s="196">
        <v>0</v>
      </c>
      <c r="Q14" s="208">
        <v>1.1499999999999999</v>
      </c>
    </row>
    <row r="15" spans="1:17" ht="16" customHeight="1" x14ac:dyDescent="0.25">
      <c r="A15" s="30" t="str">
        <f t="shared" si="0"/>
        <v>Bergeron, Hugo</v>
      </c>
      <c r="B15" s="53">
        <v>3</v>
      </c>
      <c r="C15" s="54" t="s">
        <v>181</v>
      </c>
      <c r="D15" s="202" t="s">
        <v>323</v>
      </c>
      <c r="E15" s="201" t="s">
        <v>324</v>
      </c>
      <c r="F15" s="196">
        <v>4</v>
      </c>
      <c r="G15" s="196" t="s">
        <v>3</v>
      </c>
      <c r="H15" s="196">
        <v>1</v>
      </c>
      <c r="I15" s="206">
        <v>6</v>
      </c>
      <c r="J15" s="196">
        <v>8</v>
      </c>
      <c r="K15" s="196">
        <v>16</v>
      </c>
      <c r="L15" s="196">
        <v>1</v>
      </c>
      <c r="M15" s="196">
        <v>0</v>
      </c>
      <c r="N15" s="196">
        <v>1</v>
      </c>
      <c r="O15" s="196">
        <v>0</v>
      </c>
      <c r="P15" s="196">
        <v>0</v>
      </c>
      <c r="Q15" s="208">
        <v>1.33</v>
      </c>
    </row>
    <row r="16" spans="1:17" ht="16" customHeight="1" x14ac:dyDescent="0.25">
      <c r="A16" s="30" t="str">
        <f t="shared" si="0"/>
        <v>Schiller, Christian</v>
      </c>
      <c r="B16" s="53">
        <v>4</v>
      </c>
      <c r="C16" s="54" t="s">
        <v>181</v>
      </c>
      <c r="D16" s="202" t="s">
        <v>288</v>
      </c>
      <c r="E16" s="201" t="s">
        <v>289</v>
      </c>
      <c r="F16" s="196">
        <v>5</v>
      </c>
      <c r="G16" s="196" t="s">
        <v>8</v>
      </c>
      <c r="H16" s="196">
        <v>3</v>
      </c>
      <c r="I16" s="206">
        <v>16</v>
      </c>
      <c r="J16" s="196">
        <v>22</v>
      </c>
      <c r="K16" s="196">
        <v>26</v>
      </c>
      <c r="L16" s="196">
        <v>16</v>
      </c>
      <c r="M16" s="196">
        <v>4</v>
      </c>
      <c r="N16" s="196">
        <v>1</v>
      </c>
      <c r="O16" s="196">
        <v>2</v>
      </c>
      <c r="P16" s="196">
        <v>0</v>
      </c>
      <c r="Q16" s="208">
        <v>1.38</v>
      </c>
    </row>
    <row r="17" spans="1:17" ht="16" customHeight="1" x14ac:dyDescent="0.25">
      <c r="A17" s="30" t="str">
        <f t="shared" si="0"/>
        <v>Lachapelle, Jean</v>
      </c>
      <c r="B17" s="53">
        <v>5</v>
      </c>
      <c r="C17" s="54" t="s">
        <v>181</v>
      </c>
      <c r="D17" s="202" t="s">
        <v>325</v>
      </c>
      <c r="E17" s="201" t="s">
        <v>326</v>
      </c>
      <c r="F17" s="196">
        <v>3</v>
      </c>
      <c r="G17" s="196" t="s">
        <v>4</v>
      </c>
      <c r="H17" s="196">
        <v>3</v>
      </c>
      <c r="I17" s="206">
        <v>13</v>
      </c>
      <c r="J17" s="196">
        <v>18</v>
      </c>
      <c r="K17" s="196">
        <v>31</v>
      </c>
      <c r="L17" s="196">
        <v>3</v>
      </c>
      <c r="M17" s="196">
        <v>1</v>
      </c>
      <c r="N17" s="196">
        <v>1</v>
      </c>
      <c r="O17" s="196">
        <v>1</v>
      </c>
      <c r="P17" s="196">
        <v>0</v>
      </c>
      <c r="Q17" s="208">
        <v>1.38</v>
      </c>
    </row>
    <row r="18" spans="1:17" ht="16" customHeight="1" x14ac:dyDescent="0.25">
      <c r="A18" s="30" t="str">
        <f t="shared" si="0"/>
        <v>Dupuis, Richard</v>
      </c>
      <c r="B18" s="53">
        <v>6</v>
      </c>
      <c r="C18" s="54" t="s">
        <v>181</v>
      </c>
      <c r="D18" s="202" t="s">
        <v>327</v>
      </c>
      <c r="E18" s="201" t="s">
        <v>287</v>
      </c>
      <c r="F18" s="196">
        <v>5</v>
      </c>
      <c r="G18" s="196" t="s">
        <v>21</v>
      </c>
      <c r="H18" s="196">
        <v>4</v>
      </c>
      <c r="I18" s="206">
        <v>11.66</v>
      </c>
      <c r="J18" s="196">
        <v>17</v>
      </c>
      <c r="K18" s="196">
        <v>20</v>
      </c>
      <c r="L18" s="196">
        <v>4</v>
      </c>
      <c r="M18" s="196">
        <v>1</v>
      </c>
      <c r="N18" s="196">
        <v>0</v>
      </c>
      <c r="O18" s="196">
        <v>1</v>
      </c>
      <c r="P18" s="196">
        <v>0</v>
      </c>
      <c r="Q18" s="208">
        <v>1.46</v>
      </c>
    </row>
    <row r="19" spans="1:17" ht="16" customHeight="1" x14ac:dyDescent="0.25">
      <c r="A19" s="30" t="str">
        <f t="shared" si="0"/>
        <v>Blouin, Patrick</v>
      </c>
      <c r="B19" s="53">
        <v>7</v>
      </c>
      <c r="C19" s="54" t="s">
        <v>181</v>
      </c>
      <c r="D19" s="202" t="s">
        <v>291</v>
      </c>
      <c r="E19" s="201" t="s">
        <v>292</v>
      </c>
      <c r="F19" s="196">
        <v>5</v>
      </c>
      <c r="G19" s="196" t="s">
        <v>1</v>
      </c>
      <c r="H19" s="196">
        <v>1</v>
      </c>
      <c r="I19" s="206">
        <v>2</v>
      </c>
      <c r="J19" s="196">
        <v>4</v>
      </c>
      <c r="K19" s="196">
        <v>3</v>
      </c>
      <c r="L19" s="196">
        <v>1</v>
      </c>
      <c r="M19" s="196">
        <v>0</v>
      </c>
      <c r="N19" s="196">
        <v>0</v>
      </c>
      <c r="O19" s="196">
        <v>0</v>
      </c>
      <c r="P19" s="196">
        <v>0</v>
      </c>
      <c r="Q19" s="208">
        <v>2</v>
      </c>
    </row>
    <row r="20" spans="1:17" ht="16" customHeight="1" x14ac:dyDescent="0.25">
      <c r="A20" s="30" t="str">
        <f t="shared" si="0"/>
        <v>Barrette, Denis</v>
      </c>
      <c r="B20" s="53">
        <v>8</v>
      </c>
      <c r="C20" s="54" t="s">
        <v>181</v>
      </c>
      <c r="D20" s="202" t="s">
        <v>293</v>
      </c>
      <c r="E20" s="201" t="s">
        <v>294</v>
      </c>
      <c r="F20" s="196">
        <v>5</v>
      </c>
      <c r="G20" s="196" t="s">
        <v>1</v>
      </c>
      <c r="H20" s="196">
        <v>2</v>
      </c>
      <c r="I20" s="206">
        <v>5</v>
      </c>
      <c r="J20" s="196">
        <v>18</v>
      </c>
      <c r="K20" s="196">
        <v>12</v>
      </c>
      <c r="L20" s="196">
        <v>14</v>
      </c>
      <c r="M20" s="196">
        <v>1</v>
      </c>
      <c r="N20" s="196">
        <v>0</v>
      </c>
      <c r="O20" s="196">
        <v>1</v>
      </c>
      <c r="P20" s="196">
        <v>0</v>
      </c>
      <c r="Q20" s="208">
        <v>3.6</v>
      </c>
    </row>
    <row r="21" spans="1:17" ht="16" customHeight="1" x14ac:dyDescent="0.25">
      <c r="A21" s="30" t="str">
        <f t="shared" si="0"/>
        <v>Morin, Éric</v>
      </c>
      <c r="B21" s="211">
        <v>9</v>
      </c>
      <c r="C21" s="212" t="s">
        <v>181</v>
      </c>
      <c r="D21" s="203" t="s">
        <v>328</v>
      </c>
      <c r="E21" s="204" t="s">
        <v>281</v>
      </c>
      <c r="F21" s="205">
        <v>3</v>
      </c>
      <c r="G21" s="205" t="s">
        <v>3</v>
      </c>
      <c r="H21" s="205">
        <v>1</v>
      </c>
      <c r="I21" s="207">
        <v>0.66</v>
      </c>
      <c r="J21" s="205">
        <v>6</v>
      </c>
      <c r="K21" s="205">
        <v>4</v>
      </c>
      <c r="L21" s="205">
        <v>6</v>
      </c>
      <c r="M21" s="205">
        <v>0</v>
      </c>
      <c r="N21" s="205">
        <v>0</v>
      </c>
      <c r="O21" s="205">
        <v>1</v>
      </c>
      <c r="P21" s="205">
        <v>0</v>
      </c>
      <c r="Q21" s="209">
        <v>9.09</v>
      </c>
    </row>
    <row r="22" spans="1:17" ht="16" customHeight="1" x14ac:dyDescent="0.25">
      <c r="A22" s="30"/>
    </row>
    <row r="23" spans="1:17" ht="16" customHeight="1" x14ac:dyDescent="0.25">
      <c r="A23" s="30"/>
    </row>
    <row r="24" spans="1:17" ht="16" customHeight="1" x14ac:dyDescent="0.25">
      <c r="A24" s="30"/>
    </row>
    <row r="25" spans="1:17" ht="16" customHeight="1" x14ac:dyDescent="0.25">
      <c r="A25" s="30"/>
    </row>
    <row r="26" spans="1:17" ht="16" customHeight="1" x14ac:dyDescent="0.25">
      <c r="A26" s="30"/>
    </row>
    <row r="27" spans="1:17" ht="16" customHeight="1" x14ac:dyDescent="0.25">
      <c r="A27" s="30"/>
    </row>
    <row r="28" spans="1:17" ht="16" customHeight="1" x14ac:dyDescent="0.25">
      <c r="A28" s="30"/>
    </row>
    <row r="29" spans="1:17" ht="16" customHeight="1" x14ac:dyDescent="0.25">
      <c r="A29" s="30"/>
    </row>
    <row r="30" spans="1:17" ht="16" customHeight="1" x14ac:dyDescent="0.25">
      <c r="A30" s="30"/>
    </row>
    <row r="31" spans="1:17" ht="16" customHeight="1" x14ac:dyDescent="0.25">
      <c r="A31" s="30"/>
    </row>
    <row r="32" spans="1:17" ht="16" customHeight="1" x14ac:dyDescent="0.25">
      <c r="A32" s="30"/>
    </row>
    <row r="33" spans="1:1" ht="16" customHeight="1" x14ac:dyDescent="0.25">
      <c r="A33" s="30"/>
    </row>
    <row r="34" spans="1:1" ht="16" customHeight="1" x14ac:dyDescent="0.25">
      <c r="A34" s="30"/>
    </row>
    <row r="35" spans="1:1" ht="16" customHeight="1" x14ac:dyDescent="0.25">
      <c r="A35" s="30"/>
    </row>
    <row r="36" spans="1:1" ht="16" customHeight="1" x14ac:dyDescent="0.25">
      <c r="A36" s="30"/>
    </row>
    <row r="37" spans="1:1" ht="16" customHeight="1" x14ac:dyDescent="0.25">
      <c r="A37" s="30"/>
    </row>
    <row r="38" spans="1:1" ht="16" customHeight="1" x14ac:dyDescent="0.25">
      <c r="A38" s="30"/>
    </row>
    <row r="39" spans="1:1" ht="16" customHeight="1" x14ac:dyDescent="0.25">
      <c r="A39" s="30"/>
    </row>
    <row r="40" spans="1:1" ht="16" customHeight="1" x14ac:dyDescent="0.25">
      <c r="A40" s="30"/>
    </row>
    <row r="41" spans="1:1" ht="16" customHeight="1" x14ac:dyDescent="0.25">
      <c r="A41" s="30"/>
    </row>
    <row r="42" spans="1:1" ht="16" customHeight="1" x14ac:dyDescent="0.25">
      <c r="A42" s="30"/>
    </row>
    <row r="43" spans="1:1" ht="16" customHeight="1" x14ac:dyDescent="0.25">
      <c r="A43" s="30"/>
    </row>
    <row r="44" spans="1:1" ht="16" customHeight="1" x14ac:dyDescent="0.25">
      <c r="A44" s="30"/>
    </row>
    <row r="45" spans="1:1" ht="16" customHeight="1" x14ac:dyDescent="0.25">
      <c r="A45" s="30"/>
    </row>
    <row r="46" spans="1:1" ht="16" customHeight="1" x14ac:dyDescent="0.25">
      <c r="A46" s="30"/>
    </row>
  </sheetData>
  <mergeCells count="4">
    <mergeCell ref="A4:Q4"/>
    <mergeCell ref="A1:Q1"/>
    <mergeCell ref="O2:Q2"/>
    <mergeCell ref="A3:Q3"/>
  </mergeCells>
  <phoneticPr fontId="0" type="noConversion"/>
  <hyperlinks>
    <hyperlink ref="O2:Q2" location="LANCEURS!A1" display="RETOUR" xr:uid="{00000000-0004-0000-0D00-000000000000}"/>
  </hyperlinks>
  <pageMargins left="0.78740157499999996" right="0.78740157499999996" top="0.984251969" bottom="0.984251969" header="0.5" footer="0.5"/>
  <pageSetup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46"/>
  <sheetViews>
    <sheetView showRowColHeaders="0" topLeftCell="B1" workbookViewId="0">
      <selection activeCell="M2" sqref="M2:O2"/>
    </sheetView>
  </sheetViews>
  <sheetFormatPr baseColWidth="10" defaultColWidth="9.1796875" defaultRowHeight="16" customHeight="1" x14ac:dyDescent="0.25"/>
  <cols>
    <col min="1" max="1" width="17.81640625" style="19" hidden="1" customWidth="1"/>
    <col min="2" max="3" width="6.7265625" style="19" customWidth="1"/>
    <col min="4" max="4" width="25.7265625" style="19" customWidth="1"/>
    <col min="5" max="14" width="6.7265625" style="19" customWidth="1"/>
    <col min="15" max="16384" width="9.1796875" style="19"/>
  </cols>
  <sheetData>
    <row r="1" spans="1:17" ht="25.5" thickBot="1" x14ac:dyDescent="0.55000000000000004">
      <c r="B1" s="347" t="s">
        <v>110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10"/>
      <c r="Q1" s="10"/>
    </row>
    <row r="2" spans="1:17" ht="16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M2" s="361" t="s">
        <v>295</v>
      </c>
      <c r="N2" s="362"/>
      <c r="O2" s="365"/>
    </row>
    <row r="3" spans="1:17" ht="16" customHeight="1" x14ac:dyDescent="0.4">
      <c r="B3" s="359" t="s">
        <v>296</v>
      </c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46"/>
      <c r="Q3" s="46"/>
    </row>
    <row r="4" spans="1:17" ht="16" customHeight="1" thickBot="1" x14ac:dyDescent="0.3">
      <c r="A4" s="366"/>
      <c r="B4" s="366"/>
      <c r="C4" s="366"/>
      <c r="D4" s="366"/>
      <c r="E4" s="366"/>
      <c r="F4" s="366"/>
      <c r="G4" s="366"/>
      <c r="H4" s="366"/>
      <c r="I4" s="366"/>
      <c r="J4" s="366"/>
      <c r="K4" s="366"/>
      <c r="L4" s="366"/>
      <c r="M4" s="366"/>
      <c r="N4" s="366"/>
      <c r="O4" s="366"/>
      <c r="P4" s="366"/>
      <c r="Q4" s="366"/>
    </row>
    <row r="5" spans="1:17" ht="16" customHeight="1" thickBot="1" x14ac:dyDescent="0.3">
      <c r="B5" s="26" t="s">
        <v>298</v>
      </c>
      <c r="C5" s="29" t="s">
        <v>301</v>
      </c>
      <c r="D5" s="27" t="s">
        <v>299</v>
      </c>
      <c r="E5" s="27" t="s">
        <v>6</v>
      </c>
      <c r="F5" s="27" t="s">
        <v>13</v>
      </c>
      <c r="G5" s="28" t="s">
        <v>14</v>
      </c>
      <c r="H5" s="28" t="s">
        <v>0</v>
      </c>
      <c r="I5" s="28" t="s">
        <v>7</v>
      </c>
      <c r="J5" s="28" t="s">
        <v>9</v>
      </c>
      <c r="K5" s="28" t="s">
        <v>10</v>
      </c>
      <c r="L5" s="28" t="s">
        <v>15</v>
      </c>
      <c r="M5" s="28" t="s">
        <v>16</v>
      </c>
      <c r="N5" s="28" t="s">
        <v>17</v>
      </c>
      <c r="O5" s="31" t="s">
        <v>18</v>
      </c>
    </row>
    <row r="6" spans="1:17" ht="16" customHeight="1" thickTop="1" x14ac:dyDescent="0.25">
      <c r="A6" s="30" t="str">
        <f t="shared" ref="A6:A21" si="0">D6</f>
        <v>Vézina, Éric</v>
      </c>
      <c r="B6" s="49">
        <v>1</v>
      </c>
      <c r="C6" s="50" t="s">
        <v>20</v>
      </c>
      <c r="D6" s="51" t="s">
        <v>182</v>
      </c>
      <c r="E6" s="50" t="s">
        <v>4</v>
      </c>
      <c r="F6" s="50">
        <v>11</v>
      </c>
      <c r="G6" s="50">
        <v>56.1</v>
      </c>
      <c r="H6" s="50">
        <v>41</v>
      </c>
      <c r="I6" s="50">
        <v>70</v>
      </c>
      <c r="J6" s="50">
        <v>41</v>
      </c>
      <c r="K6" s="50">
        <v>12</v>
      </c>
      <c r="L6" s="50">
        <v>6</v>
      </c>
      <c r="M6" s="50">
        <v>2</v>
      </c>
      <c r="N6" s="50">
        <v>1</v>
      </c>
      <c r="O6" s="52" t="s">
        <v>59</v>
      </c>
    </row>
    <row r="7" spans="1:17" ht="16" customHeight="1" x14ac:dyDescent="0.25">
      <c r="A7" s="30" t="str">
        <f t="shared" si="0"/>
        <v>Misischia, Gianni</v>
      </c>
      <c r="B7" s="53">
        <v>2</v>
      </c>
      <c r="C7" s="54" t="s">
        <v>20</v>
      </c>
      <c r="D7" s="55" t="s">
        <v>183</v>
      </c>
      <c r="E7" s="54" t="s">
        <v>21</v>
      </c>
      <c r="F7" s="54">
        <v>17</v>
      </c>
      <c r="G7" s="54">
        <v>99</v>
      </c>
      <c r="H7" s="54">
        <v>104</v>
      </c>
      <c r="I7" s="54">
        <v>174</v>
      </c>
      <c r="J7" s="54">
        <v>37</v>
      </c>
      <c r="K7" s="54">
        <v>14</v>
      </c>
      <c r="L7" s="54">
        <v>10</v>
      </c>
      <c r="M7" s="54">
        <v>6</v>
      </c>
      <c r="N7" s="54">
        <v>1</v>
      </c>
      <c r="O7" s="56" t="s">
        <v>60</v>
      </c>
    </row>
    <row r="8" spans="1:17" ht="16" customHeight="1" x14ac:dyDescent="0.25">
      <c r="A8" s="30" t="str">
        <f t="shared" si="0"/>
        <v>Beaudoin, Stéphane</v>
      </c>
      <c r="B8" s="53">
        <v>3</v>
      </c>
      <c r="C8" s="54" t="s">
        <v>20</v>
      </c>
      <c r="D8" s="55" t="s">
        <v>184</v>
      </c>
      <c r="E8" s="54" t="s">
        <v>8</v>
      </c>
      <c r="F8" s="54">
        <v>15</v>
      </c>
      <c r="G8" s="54">
        <v>80</v>
      </c>
      <c r="H8" s="54">
        <v>99</v>
      </c>
      <c r="I8" s="54">
        <v>135</v>
      </c>
      <c r="J8" s="54">
        <v>50</v>
      </c>
      <c r="K8" s="54">
        <v>28</v>
      </c>
      <c r="L8" s="54">
        <v>4</v>
      </c>
      <c r="M8" s="54">
        <v>10</v>
      </c>
      <c r="N8" s="54">
        <v>0</v>
      </c>
      <c r="O8" s="56" t="s">
        <v>61</v>
      </c>
    </row>
    <row r="9" spans="1:17" ht="16" customHeight="1" x14ac:dyDescent="0.25">
      <c r="A9" s="30" t="str">
        <f t="shared" si="0"/>
        <v>Beacon, Allan</v>
      </c>
      <c r="B9" s="53">
        <v>4</v>
      </c>
      <c r="C9" s="54" t="s">
        <v>20</v>
      </c>
      <c r="D9" s="55" t="s">
        <v>185</v>
      </c>
      <c r="E9" s="54" t="s">
        <v>1</v>
      </c>
      <c r="F9" s="54">
        <v>18</v>
      </c>
      <c r="G9" s="54">
        <v>100.1</v>
      </c>
      <c r="H9" s="54">
        <v>128</v>
      </c>
      <c r="I9" s="54">
        <v>183</v>
      </c>
      <c r="J9" s="54">
        <v>29</v>
      </c>
      <c r="K9" s="54">
        <v>25</v>
      </c>
      <c r="L9" s="54">
        <v>11</v>
      </c>
      <c r="M9" s="54">
        <v>6</v>
      </c>
      <c r="N9" s="54">
        <v>1</v>
      </c>
      <c r="O9" s="56" t="s">
        <v>62</v>
      </c>
    </row>
    <row r="10" spans="1:17" ht="16" customHeight="1" x14ac:dyDescent="0.25">
      <c r="A10" s="30" t="str">
        <f t="shared" si="0"/>
        <v>Poulin, Richard</v>
      </c>
      <c r="B10" s="53">
        <v>5</v>
      </c>
      <c r="C10" s="54" t="s">
        <v>20</v>
      </c>
      <c r="D10" s="55" t="s">
        <v>186</v>
      </c>
      <c r="E10" s="54" t="s">
        <v>3</v>
      </c>
      <c r="F10" s="54">
        <v>18</v>
      </c>
      <c r="G10" s="54">
        <v>98</v>
      </c>
      <c r="H10" s="54">
        <v>128</v>
      </c>
      <c r="I10" s="54">
        <v>207</v>
      </c>
      <c r="J10" s="54">
        <v>32</v>
      </c>
      <c r="K10" s="54">
        <v>16</v>
      </c>
      <c r="L10" s="54">
        <v>8</v>
      </c>
      <c r="M10" s="54">
        <v>10</v>
      </c>
      <c r="N10" s="54">
        <v>0</v>
      </c>
      <c r="O10" s="56" t="s">
        <v>63</v>
      </c>
    </row>
    <row r="11" spans="1:17" ht="16" customHeight="1" x14ac:dyDescent="0.25">
      <c r="A11" s="30" t="str">
        <f t="shared" si="0"/>
        <v>Forbes, Michel</v>
      </c>
      <c r="B11" s="53">
        <v>6</v>
      </c>
      <c r="C11" s="54" t="s">
        <v>20</v>
      </c>
      <c r="D11" s="55" t="s">
        <v>187</v>
      </c>
      <c r="E11" s="54" t="s">
        <v>19</v>
      </c>
      <c r="F11" s="54">
        <v>15</v>
      </c>
      <c r="G11" s="54">
        <v>81.2</v>
      </c>
      <c r="H11" s="54">
        <v>109</v>
      </c>
      <c r="I11" s="54">
        <v>175</v>
      </c>
      <c r="J11" s="54">
        <v>28</v>
      </c>
      <c r="K11" s="54">
        <v>32</v>
      </c>
      <c r="L11" s="54">
        <v>4</v>
      </c>
      <c r="M11" s="54">
        <v>10</v>
      </c>
      <c r="N11" s="54">
        <v>1</v>
      </c>
      <c r="O11" s="56" t="s">
        <v>64</v>
      </c>
    </row>
    <row r="12" spans="1:17" ht="16" customHeight="1" x14ac:dyDescent="0.25">
      <c r="A12" s="30"/>
      <c r="B12" s="57"/>
      <c r="C12" s="58"/>
      <c r="D12" s="59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60"/>
    </row>
    <row r="13" spans="1:17" ht="16" customHeight="1" x14ac:dyDescent="0.25">
      <c r="A13" s="30" t="str">
        <f t="shared" si="0"/>
        <v>Laberge, Stéphane</v>
      </c>
      <c r="B13" s="53">
        <v>1</v>
      </c>
      <c r="C13" s="54" t="s">
        <v>181</v>
      </c>
      <c r="D13" s="55" t="s">
        <v>188</v>
      </c>
      <c r="E13" s="54" t="s">
        <v>4</v>
      </c>
      <c r="F13" s="54">
        <v>1</v>
      </c>
      <c r="G13" s="54">
        <v>6</v>
      </c>
      <c r="H13" s="54">
        <v>3</v>
      </c>
      <c r="I13" s="54">
        <v>3</v>
      </c>
      <c r="J13" s="54">
        <v>2</v>
      </c>
      <c r="K13" s="54">
        <v>0</v>
      </c>
      <c r="L13" s="54">
        <v>1</v>
      </c>
      <c r="M13" s="54">
        <v>0</v>
      </c>
      <c r="N13" s="54">
        <v>0</v>
      </c>
      <c r="O13" s="56" t="s">
        <v>65</v>
      </c>
    </row>
    <row r="14" spans="1:17" ht="16" customHeight="1" x14ac:dyDescent="0.25">
      <c r="A14" s="30" t="str">
        <f t="shared" si="0"/>
        <v>Bourgeois, Éric</v>
      </c>
      <c r="B14" s="53">
        <v>2</v>
      </c>
      <c r="C14" s="54" t="s">
        <v>181</v>
      </c>
      <c r="D14" s="55" t="s">
        <v>189</v>
      </c>
      <c r="E14" s="54" t="s">
        <v>3</v>
      </c>
      <c r="F14" s="54">
        <v>1</v>
      </c>
      <c r="G14" s="54">
        <v>3</v>
      </c>
      <c r="H14" s="54">
        <v>3</v>
      </c>
      <c r="I14" s="54">
        <v>7</v>
      </c>
      <c r="J14" s="54">
        <v>1</v>
      </c>
      <c r="K14" s="54">
        <v>0</v>
      </c>
      <c r="L14" s="54">
        <v>0</v>
      </c>
      <c r="M14" s="54">
        <v>0</v>
      </c>
      <c r="N14" s="54">
        <v>0</v>
      </c>
      <c r="O14" s="56" t="s">
        <v>66</v>
      </c>
    </row>
    <row r="15" spans="1:17" ht="16" customHeight="1" x14ac:dyDescent="0.25">
      <c r="A15" s="30" t="str">
        <f t="shared" si="0"/>
        <v>Schiller, Christian</v>
      </c>
      <c r="B15" s="53">
        <v>3</v>
      </c>
      <c r="C15" s="54" t="s">
        <v>181</v>
      </c>
      <c r="D15" s="55" t="s">
        <v>190</v>
      </c>
      <c r="E15" s="54" t="s">
        <v>8</v>
      </c>
      <c r="F15" s="54">
        <v>4</v>
      </c>
      <c r="G15" s="54">
        <v>20</v>
      </c>
      <c r="H15" s="54">
        <v>21</v>
      </c>
      <c r="I15" s="54">
        <v>27</v>
      </c>
      <c r="J15" s="54">
        <v>15</v>
      </c>
      <c r="K15" s="54">
        <v>6</v>
      </c>
      <c r="L15" s="54">
        <v>3</v>
      </c>
      <c r="M15" s="54">
        <v>1</v>
      </c>
      <c r="N15" s="54">
        <v>0</v>
      </c>
      <c r="O15" s="56" t="s">
        <v>60</v>
      </c>
    </row>
    <row r="16" spans="1:17" ht="16" customHeight="1" x14ac:dyDescent="0.25">
      <c r="A16" s="30" t="str">
        <f t="shared" si="0"/>
        <v>Isabelle, Robert</v>
      </c>
      <c r="B16" s="53">
        <v>4</v>
      </c>
      <c r="C16" s="54" t="s">
        <v>181</v>
      </c>
      <c r="D16" s="55" t="s">
        <v>191</v>
      </c>
      <c r="E16" s="54" t="s">
        <v>4</v>
      </c>
      <c r="F16" s="54">
        <v>9</v>
      </c>
      <c r="G16" s="54">
        <v>30.2</v>
      </c>
      <c r="H16" s="54">
        <v>39</v>
      </c>
      <c r="I16" s="54">
        <v>71</v>
      </c>
      <c r="J16" s="54">
        <v>7</v>
      </c>
      <c r="K16" s="54">
        <v>6</v>
      </c>
      <c r="L16" s="54">
        <v>4</v>
      </c>
      <c r="M16" s="54">
        <v>4</v>
      </c>
      <c r="N16" s="54">
        <v>0</v>
      </c>
      <c r="O16" s="56" t="s">
        <v>67</v>
      </c>
    </row>
    <row r="17" spans="1:15" ht="16" customHeight="1" x14ac:dyDescent="0.25">
      <c r="A17" s="30" t="str">
        <f t="shared" si="0"/>
        <v>Morin, Marcel</v>
      </c>
      <c r="B17" s="53">
        <v>5</v>
      </c>
      <c r="C17" s="54" t="s">
        <v>181</v>
      </c>
      <c r="D17" s="55" t="s">
        <v>192</v>
      </c>
      <c r="E17" s="54" t="s">
        <v>19</v>
      </c>
      <c r="F17" s="54">
        <v>1</v>
      </c>
      <c r="G17" s="54">
        <v>5</v>
      </c>
      <c r="H17" s="54">
        <v>9</v>
      </c>
      <c r="I17" s="54">
        <v>10</v>
      </c>
      <c r="J17" s="54">
        <v>1</v>
      </c>
      <c r="K17" s="54">
        <v>0</v>
      </c>
      <c r="L17" s="54">
        <v>0</v>
      </c>
      <c r="M17" s="54">
        <v>0</v>
      </c>
      <c r="N17" s="54">
        <v>1</v>
      </c>
      <c r="O17" s="56" t="s">
        <v>68</v>
      </c>
    </row>
    <row r="18" spans="1:15" ht="16" customHeight="1" x14ac:dyDescent="0.25">
      <c r="A18" s="30" t="str">
        <f t="shared" si="0"/>
        <v>Dinicolantonio, Nick</v>
      </c>
      <c r="B18" s="53">
        <v>6</v>
      </c>
      <c r="C18" s="54" t="s">
        <v>181</v>
      </c>
      <c r="D18" s="55" t="s">
        <v>193</v>
      </c>
      <c r="E18" s="54" t="s">
        <v>21</v>
      </c>
      <c r="F18" s="54">
        <v>1</v>
      </c>
      <c r="G18" s="54">
        <v>5</v>
      </c>
      <c r="H18" s="54">
        <v>11</v>
      </c>
      <c r="I18" s="54">
        <v>15</v>
      </c>
      <c r="J18" s="54">
        <v>1</v>
      </c>
      <c r="K18" s="54">
        <v>1</v>
      </c>
      <c r="L18" s="54">
        <v>0</v>
      </c>
      <c r="M18" s="54">
        <v>1</v>
      </c>
      <c r="N18" s="54">
        <v>0</v>
      </c>
      <c r="O18" s="56" t="s">
        <v>69</v>
      </c>
    </row>
    <row r="19" spans="1:15" ht="16" customHeight="1" x14ac:dyDescent="0.25">
      <c r="A19" s="30" t="str">
        <f t="shared" si="0"/>
        <v>Larivière, Michel</v>
      </c>
      <c r="B19" s="53">
        <v>7</v>
      </c>
      <c r="C19" s="54" t="s">
        <v>181</v>
      </c>
      <c r="D19" s="55" t="s">
        <v>194</v>
      </c>
      <c r="E19" s="54" t="s">
        <v>19</v>
      </c>
      <c r="F19" s="54">
        <v>2</v>
      </c>
      <c r="G19" s="54">
        <v>7.1</v>
      </c>
      <c r="H19" s="54">
        <v>17</v>
      </c>
      <c r="I19" s="54">
        <v>22</v>
      </c>
      <c r="J19" s="54">
        <v>1</v>
      </c>
      <c r="K19" s="54">
        <v>4</v>
      </c>
      <c r="L19" s="54">
        <v>1</v>
      </c>
      <c r="M19" s="54">
        <v>0</v>
      </c>
      <c r="N19" s="54">
        <v>0</v>
      </c>
      <c r="O19" s="56" t="s">
        <v>70</v>
      </c>
    </row>
    <row r="20" spans="1:15" ht="16" customHeight="1" x14ac:dyDescent="0.25">
      <c r="A20" s="30" t="str">
        <f t="shared" si="0"/>
        <v>Lachapelle, Jean</v>
      </c>
      <c r="B20" s="53">
        <v>8</v>
      </c>
      <c r="C20" s="54" t="s">
        <v>181</v>
      </c>
      <c r="D20" s="55" t="s">
        <v>195</v>
      </c>
      <c r="E20" s="54" t="s">
        <v>8</v>
      </c>
      <c r="F20" s="54">
        <v>1</v>
      </c>
      <c r="G20" s="54">
        <v>2</v>
      </c>
      <c r="H20" s="54">
        <v>9</v>
      </c>
      <c r="I20" s="54">
        <v>11</v>
      </c>
      <c r="J20" s="54">
        <v>0</v>
      </c>
      <c r="K20" s="54">
        <v>0</v>
      </c>
      <c r="L20" s="54">
        <v>0</v>
      </c>
      <c r="M20" s="54">
        <v>0</v>
      </c>
      <c r="N20" s="54">
        <v>0</v>
      </c>
      <c r="O20" s="56" t="s">
        <v>71</v>
      </c>
    </row>
    <row r="21" spans="1:15" ht="16" customHeight="1" thickBot="1" x14ac:dyDescent="0.3">
      <c r="A21" s="30" t="str">
        <f t="shared" si="0"/>
        <v>Blouin, Patrick</v>
      </c>
      <c r="B21" s="61">
        <v>9</v>
      </c>
      <c r="C21" s="62" t="s">
        <v>181</v>
      </c>
      <c r="D21" s="63" t="s">
        <v>196</v>
      </c>
      <c r="E21" s="62" t="s">
        <v>1</v>
      </c>
      <c r="F21" s="62">
        <v>1</v>
      </c>
      <c r="G21" s="62">
        <v>1.2</v>
      </c>
      <c r="H21" s="62">
        <v>7</v>
      </c>
      <c r="I21" s="62">
        <v>6</v>
      </c>
      <c r="J21" s="62">
        <v>3</v>
      </c>
      <c r="K21" s="62">
        <v>1</v>
      </c>
      <c r="L21" s="62">
        <v>0</v>
      </c>
      <c r="M21" s="62">
        <v>0</v>
      </c>
      <c r="N21" s="62">
        <v>0</v>
      </c>
      <c r="O21" s="64" t="s">
        <v>72</v>
      </c>
    </row>
    <row r="22" spans="1:15" ht="16" customHeight="1" x14ac:dyDescent="0.25">
      <c r="A22" s="30"/>
    </row>
    <row r="23" spans="1:15" ht="16" customHeight="1" x14ac:dyDescent="0.25">
      <c r="A23" s="30"/>
    </row>
    <row r="24" spans="1:15" ht="16" customHeight="1" x14ac:dyDescent="0.25">
      <c r="A24" s="30"/>
    </row>
    <row r="25" spans="1:15" ht="16" customHeight="1" x14ac:dyDescent="0.25">
      <c r="A25" s="30"/>
    </row>
    <row r="26" spans="1:15" ht="16" customHeight="1" x14ac:dyDescent="0.25">
      <c r="A26" s="30"/>
    </row>
    <row r="27" spans="1:15" ht="16" customHeight="1" x14ac:dyDescent="0.25">
      <c r="A27" s="30"/>
    </row>
    <row r="28" spans="1:15" ht="16" customHeight="1" x14ac:dyDescent="0.25">
      <c r="A28" s="30"/>
    </row>
    <row r="29" spans="1:15" ht="16" customHeight="1" x14ac:dyDescent="0.25">
      <c r="A29" s="30"/>
    </row>
    <row r="30" spans="1:15" ht="16" customHeight="1" x14ac:dyDescent="0.25">
      <c r="A30" s="30"/>
    </row>
    <row r="31" spans="1:15" ht="16" customHeight="1" x14ac:dyDescent="0.25">
      <c r="A31" s="30"/>
    </row>
    <row r="32" spans="1:15" ht="16" customHeight="1" x14ac:dyDescent="0.25">
      <c r="A32" s="30"/>
    </row>
    <row r="33" spans="1:1" ht="16" customHeight="1" x14ac:dyDescent="0.25">
      <c r="A33" s="30"/>
    </row>
    <row r="34" spans="1:1" ht="16" customHeight="1" x14ac:dyDescent="0.25">
      <c r="A34" s="30"/>
    </row>
    <row r="35" spans="1:1" ht="16" customHeight="1" x14ac:dyDescent="0.25">
      <c r="A35" s="30"/>
    </row>
    <row r="36" spans="1:1" ht="16" customHeight="1" x14ac:dyDescent="0.25">
      <c r="A36" s="30"/>
    </row>
    <row r="37" spans="1:1" ht="16" customHeight="1" x14ac:dyDescent="0.25">
      <c r="A37" s="30"/>
    </row>
    <row r="38" spans="1:1" ht="16" customHeight="1" x14ac:dyDescent="0.25">
      <c r="A38" s="30"/>
    </row>
    <row r="39" spans="1:1" ht="16" customHeight="1" x14ac:dyDescent="0.25">
      <c r="A39" s="30"/>
    </row>
    <row r="40" spans="1:1" ht="16" customHeight="1" x14ac:dyDescent="0.25">
      <c r="A40" s="30"/>
    </row>
    <row r="41" spans="1:1" ht="16" customHeight="1" x14ac:dyDescent="0.25">
      <c r="A41" s="30"/>
    </row>
    <row r="42" spans="1:1" ht="16" customHeight="1" x14ac:dyDescent="0.25">
      <c r="A42" s="30"/>
    </row>
    <row r="43" spans="1:1" ht="16" customHeight="1" x14ac:dyDescent="0.25">
      <c r="A43" s="30"/>
    </row>
    <row r="44" spans="1:1" ht="16" customHeight="1" x14ac:dyDescent="0.25">
      <c r="A44" s="30"/>
    </row>
    <row r="45" spans="1:1" ht="16" customHeight="1" x14ac:dyDescent="0.25">
      <c r="A45" s="30"/>
    </row>
    <row r="46" spans="1:1" ht="16" customHeight="1" x14ac:dyDescent="0.25">
      <c r="A46" s="30"/>
    </row>
  </sheetData>
  <mergeCells count="4">
    <mergeCell ref="M2:O2"/>
    <mergeCell ref="A4:Q4"/>
    <mergeCell ref="B1:O1"/>
    <mergeCell ref="B3:O3"/>
  </mergeCells>
  <phoneticPr fontId="0" type="noConversion"/>
  <hyperlinks>
    <hyperlink ref="M2:O2" location="LANCEURS!A1" display="RETOUR" xr:uid="{00000000-0004-0000-0E00-000000000000}"/>
  </hyperlinks>
  <pageMargins left="0.78740157499999996" right="0.78740157499999996" top="0.984251969" bottom="0.984251969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44B6C-38B3-4116-AC8F-03F0F1F24703}">
  <dimension ref="A1:S21"/>
  <sheetViews>
    <sheetView showRowColHeaders="0" topLeftCell="B1" workbookViewId="0">
      <selection activeCell="A4" sqref="A4"/>
    </sheetView>
  </sheetViews>
  <sheetFormatPr baseColWidth="10" defaultRowHeight="12.5" x14ac:dyDescent="0.25"/>
  <cols>
    <col min="1" max="1" width="24.7265625" hidden="1" customWidth="1"/>
    <col min="3" max="3" width="4.453125" customWidth="1"/>
    <col min="17" max="17" width="8.26953125" customWidth="1"/>
  </cols>
  <sheetData>
    <row r="1" spans="1:19" ht="25.5" thickBot="1" x14ac:dyDescent="0.55000000000000004">
      <c r="A1" s="347" t="s">
        <v>110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</row>
    <row r="2" spans="1:19" ht="14.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62" t="s">
        <v>295</v>
      </c>
      <c r="P2" s="222"/>
      <c r="Q2" s="253"/>
    </row>
    <row r="3" spans="1:19" ht="20" x14ac:dyDescent="0.4">
      <c r="A3" s="359" t="s">
        <v>482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</row>
    <row r="4" spans="1:19" x14ac:dyDescent="0.25">
      <c r="A4" t="str">
        <f>IF(ISERROR(VLOOKUP($E$8,'L-2015'!$A:$T,11,FALSE)),"",((VLOOKUP($E$8,'L-2015'!$A:$T,11,FALSE))))</f>
        <v/>
      </c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</row>
    <row r="5" spans="1:19" x14ac:dyDescent="0.25"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</row>
    <row r="6" spans="1:19" ht="36.5" thickBot="1" x14ac:dyDescent="0.3">
      <c r="B6" s="224" t="s">
        <v>298</v>
      </c>
      <c r="C6" s="223"/>
      <c r="D6" s="224" t="s">
        <v>299</v>
      </c>
      <c r="E6" s="224" t="s">
        <v>300</v>
      </c>
      <c r="F6" s="224" t="s">
        <v>275</v>
      </c>
      <c r="G6" s="224" t="s">
        <v>6</v>
      </c>
      <c r="H6" s="224" t="s">
        <v>13</v>
      </c>
      <c r="I6" s="224" t="s">
        <v>14</v>
      </c>
      <c r="J6" s="224" t="s">
        <v>0</v>
      </c>
      <c r="K6" s="224" t="s">
        <v>7</v>
      </c>
      <c r="L6" s="224" t="s">
        <v>9</v>
      </c>
      <c r="M6" s="224" t="s">
        <v>10</v>
      </c>
      <c r="N6" s="224" t="s">
        <v>15</v>
      </c>
      <c r="O6" s="224" t="s">
        <v>16</v>
      </c>
      <c r="P6" s="224" t="s">
        <v>17</v>
      </c>
      <c r="Q6" s="224" t="s">
        <v>18</v>
      </c>
    </row>
    <row r="7" spans="1:19" ht="16" thickTop="1" x14ac:dyDescent="0.25">
      <c r="B7" s="227">
        <v>1</v>
      </c>
      <c r="C7" s="225" t="s">
        <v>20</v>
      </c>
      <c r="D7" s="226"/>
      <c r="E7" s="227"/>
      <c r="F7" s="227"/>
      <c r="G7" s="227"/>
      <c r="H7" s="227"/>
      <c r="I7" s="228"/>
      <c r="J7" s="227"/>
      <c r="K7" s="227"/>
      <c r="L7" s="227"/>
      <c r="M7" s="227"/>
      <c r="N7" s="227"/>
      <c r="O7" s="227"/>
      <c r="P7" s="227"/>
      <c r="Q7" s="229"/>
    </row>
    <row r="8" spans="1:19" ht="15.5" x14ac:dyDescent="0.25">
      <c r="B8" s="232">
        <v>2</v>
      </c>
      <c r="C8" s="230" t="s">
        <v>20</v>
      </c>
      <c r="D8" s="231"/>
      <c r="E8" s="232"/>
      <c r="F8" s="232"/>
      <c r="G8" s="232"/>
      <c r="H8" s="233"/>
      <c r="I8" s="234"/>
      <c r="J8" s="232"/>
      <c r="K8" s="232"/>
      <c r="L8" s="232"/>
      <c r="M8" s="232"/>
      <c r="N8" s="232"/>
      <c r="O8" s="232"/>
      <c r="P8" s="232"/>
      <c r="Q8" s="235"/>
    </row>
    <row r="9" spans="1:19" ht="15.5" x14ac:dyDescent="0.25">
      <c r="B9" s="232">
        <v>3</v>
      </c>
      <c r="C9" s="230" t="s">
        <v>20</v>
      </c>
      <c r="D9" s="231"/>
      <c r="E9" s="232"/>
      <c r="F9" s="232"/>
      <c r="G9" s="232"/>
      <c r="H9" s="232"/>
      <c r="I9" s="234"/>
      <c r="J9" s="232"/>
      <c r="K9" s="232"/>
      <c r="L9" s="232"/>
      <c r="M9" s="232"/>
      <c r="N9" s="232"/>
      <c r="O9" s="232"/>
      <c r="P9" s="232"/>
      <c r="Q9" s="235"/>
    </row>
    <row r="10" spans="1:19" ht="15.5" x14ac:dyDescent="0.25">
      <c r="B10" s="232">
        <v>4</v>
      </c>
      <c r="C10" s="230" t="s">
        <v>20</v>
      </c>
      <c r="D10" s="231"/>
      <c r="E10" s="232"/>
      <c r="F10" s="232"/>
      <c r="G10" s="232"/>
      <c r="H10" s="232"/>
      <c r="I10" s="234"/>
      <c r="J10" s="232"/>
      <c r="K10" s="232"/>
      <c r="L10" s="232"/>
      <c r="M10" s="232"/>
      <c r="N10" s="232"/>
      <c r="O10" s="232"/>
      <c r="P10" s="232"/>
      <c r="Q10" s="235"/>
    </row>
    <row r="11" spans="1:19" ht="15.5" x14ac:dyDescent="0.25">
      <c r="B11" s="232">
        <v>5</v>
      </c>
      <c r="C11" s="230" t="s">
        <v>20</v>
      </c>
      <c r="D11" s="231"/>
      <c r="E11" s="232"/>
      <c r="F11" s="232"/>
      <c r="G11" s="232"/>
      <c r="H11" s="232"/>
      <c r="I11" s="234"/>
      <c r="J11" s="232"/>
      <c r="K11" s="232"/>
      <c r="L11" s="232"/>
      <c r="M11" s="232"/>
      <c r="N11" s="232"/>
      <c r="O11" s="232"/>
      <c r="P11" s="232"/>
      <c r="Q11" s="235"/>
    </row>
    <row r="12" spans="1:19" ht="15.5" x14ac:dyDescent="0.25">
      <c r="B12" s="232">
        <v>6</v>
      </c>
      <c r="C12" s="230" t="s">
        <v>20</v>
      </c>
      <c r="D12" s="231"/>
      <c r="E12" s="232"/>
      <c r="F12" s="232"/>
      <c r="G12" s="232"/>
      <c r="H12" s="233"/>
      <c r="I12" s="234"/>
      <c r="J12" s="232"/>
      <c r="K12" s="232"/>
      <c r="L12" s="232"/>
      <c r="M12" s="232"/>
      <c r="N12" s="232"/>
      <c r="O12" s="232"/>
      <c r="P12" s="232"/>
      <c r="Q12" s="235"/>
    </row>
    <row r="13" spans="1:19" ht="13" thickBot="1" x14ac:dyDescent="0.3">
      <c r="B13" s="254"/>
      <c r="C13" s="236"/>
      <c r="D13" s="236"/>
      <c r="E13" s="236"/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</row>
    <row r="14" spans="1:19" ht="16.5" thickTop="1" thickBot="1" x14ac:dyDescent="0.3">
      <c r="B14" s="239">
        <v>1</v>
      </c>
      <c r="C14" s="237" t="s">
        <v>181</v>
      </c>
      <c r="D14" s="238"/>
      <c r="E14" s="239"/>
      <c r="F14" s="239"/>
      <c r="G14" s="239"/>
      <c r="H14" s="240"/>
      <c r="I14" s="241"/>
      <c r="J14" s="240"/>
      <c r="K14" s="240"/>
      <c r="L14" s="240"/>
      <c r="M14" s="240"/>
      <c r="N14" s="240"/>
      <c r="O14" s="240"/>
      <c r="P14" s="240"/>
      <c r="Q14" s="242"/>
    </row>
    <row r="15" spans="1:19" ht="16" thickTop="1" x14ac:dyDescent="0.25">
      <c r="B15" s="232">
        <v>2</v>
      </c>
      <c r="C15" s="230" t="s">
        <v>181</v>
      </c>
      <c r="D15" s="243"/>
      <c r="E15" s="232"/>
      <c r="F15" s="232"/>
      <c r="G15" s="244"/>
      <c r="H15" s="245"/>
      <c r="I15" s="246"/>
      <c r="J15" s="244"/>
      <c r="K15" s="244"/>
      <c r="L15" s="244"/>
      <c r="M15" s="244"/>
      <c r="N15" s="244"/>
      <c r="O15" s="244"/>
      <c r="P15" s="244"/>
      <c r="Q15" s="229"/>
    </row>
    <row r="16" spans="1:19" ht="15.5" x14ac:dyDescent="0.25">
      <c r="B16" s="232">
        <v>3</v>
      </c>
      <c r="C16" s="230" t="s">
        <v>181</v>
      </c>
      <c r="D16" s="243"/>
      <c r="E16" s="232"/>
      <c r="F16" s="232"/>
      <c r="G16" s="232"/>
      <c r="H16" s="233"/>
      <c r="I16" s="234"/>
      <c r="J16" s="232"/>
      <c r="K16" s="232"/>
      <c r="L16" s="232"/>
      <c r="M16" s="232"/>
      <c r="N16" s="232"/>
      <c r="O16" s="232"/>
      <c r="P16" s="232"/>
      <c r="Q16" s="235"/>
    </row>
    <row r="17" spans="2:17" ht="15.5" x14ac:dyDescent="0.25">
      <c r="B17" s="232">
        <v>4</v>
      </c>
      <c r="C17" s="230" t="s">
        <v>181</v>
      </c>
      <c r="D17" s="243"/>
      <c r="E17" s="232"/>
      <c r="F17" s="232"/>
      <c r="G17" s="232"/>
      <c r="H17" s="233"/>
      <c r="I17" s="234"/>
      <c r="J17" s="232"/>
      <c r="K17" s="232"/>
      <c r="L17" s="232"/>
      <c r="M17" s="232"/>
      <c r="N17" s="232"/>
      <c r="O17" s="232"/>
      <c r="P17" s="232"/>
      <c r="Q17" s="235"/>
    </row>
    <row r="18" spans="2:17" ht="15.5" x14ac:dyDescent="0.25">
      <c r="B18" s="232">
        <v>5</v>
      </c>
      <c r="C18" s="232" t="s">
        <v>181</v>
      </c>
      <c r="D18" s="247"/>
      <c r="E18" s="248"/>
      <c r="F18" s="248"/>
      <c r="G18" s="248"/>
      <c r="H18" s="233"/>
      <c r="I18" s="234"/>
      <c r="J18" s="232"/>
      <c r="K18" s="232"/>
      <c r="L18" s="232"/>
      <c r="M18" s="232"/>
      <c r="N18" s="232"/>
      <c r="O18" s="232"/>
      <c r="P18" s="232"/>
      <c r="Q18" s="235"/>
    </row>
    <row r="19" spans="2:17" ht="15.5" x14ac:dyDescent="0.25">
      <c r="B19" s="244">
        <v>6</v>
      </c>
      <c r="C19" s="249" t="s">
        <v>181</v>
      </c>
      <c r="D19" s="243"/>
      <c r="E19" s="232"/>
      <c r="F19" s="232"/>
      <c r="G19" s="232"/>
      <c r="H19" s="233"/>
      <c r="I19" s="234"/>
      <c r="J19" s="232"/>
      <c r="K19" s="232"/>
      <c r="L19" s="232"/>
      <c r="M19" s="232"/>
      <c r="N19" s="232"/>
      <c r="O19" s="232"/>
      <c r="P19" s="232"/>
      <c r="Q19" s="235"/>
    </row>
    <row r="20" spans="2:17" ht="15.5" x14ac:dyDescent="0.25">
      <c r="B20" s="244">
        <v>7</v>
      </c>
      <c r="C20" s="249" t="s">
        <v>181</v>
      </c>
      <c r="D20" s="243"/>
      <c r="E20" s="250"/>
      <c r="F20" s="232"/>
      <c r="G20" s="232"/>
      <c r="H20" s="233"/>
      <c r="I20" s="234"/>
      <c r="J20" s="233"/>
      <c r="K20" s="233"/>
      <c r="L20" s="233"/>
      <c r="M20" s="233"/>
      <c r="N20" s="233"/>
      <c r="O20" s="233"/>
      <c r="P20" s="233"/>
      <c r="Q20" s="235"/>
    </row>
    <row r="21" spans="2:17" ht="15.5" x14ac:dyDescent="0.25">
      <c r="B21" s="244">
        <v>8</v>
      </c>
      <c r="C21" s="249" t="s">
        <v>181</v>
      </c>
      <c r="D21" s="251"/>
      <c r="E21" s="244"/>
      <c r="F21" s="244"/>
      <c r="G21" s="244"/>
      <c r="H21" s="245"/>
      <c r="I21" s="246"/>
      <c r="J21" s="244"/>
      <c r="K21" s="244"/>
      <c r="L21" s="244"/>
      <c r="M21" s="244"/>
      <c r="N21" s="244"/>
      <c r="O21" s="244"/>
      <c r="P21" s="244"/>
      <c r="Q21" s="252"/>
    </row>
  </sheetData>
  <mergeCells count="3">
    <mergeCell ref="A1:S1"/>
    <mergeCell ref="A3:S3"/>
    <mergeCell ref="B4:R5"/>
  </mergeCells>
  <hyperlinks>
    <hyperlink ref="O2:P2" location="LANCEURS!A1" display="RETOUR" xr:uid="{8EC97C19-BC8F-40FD-8F12-976068F66E05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46"/>
  <sheetViews>
    <sheetView showRowColHeaders="0" topLeftCell="B1" workbookViewId="0">
      <selection activeCell="M2" sqref="M2:O2"/>
    </sheetView>
  </sheetViews>
  <sheetFormatPr baseColWidth="10" defaultColWidth="9.1796875" defaultRowHeight="16" customHeight="1" x14ac:dyDescent="0.25"/>
  <cols>
    <col min="1" max="1" width="17.81640625" style="47" hidden="1" customWidth="1"/>
    <col min="2" max="3" width="6.7265625" style="47" customWidth="1"/>
    <col min="4" max="4" width="25.7265625" style="47" customWidth="1"/>
    <col min="5" max="14" width="6.7265625" style="47" customWidth="1"/>
    <col min="15" max="16384" width="9.1796875" style="47"/>
  </cols>
  <sheetData>
    <row r="1" spans="1:17" s="19" customFormat="1" ht="25.5" thickBot="1" x14ac:dyDescent="0.55000000000000004">
      <c r="B1" s="347" t="s">
        <v>110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10"/>
      <c r="Q1" s="10"/>
    </row>
    <row r="2" spans="1:17" s="19" customFormat="1" ht="16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M2" s="361" t="s">
        <v>295</v>
      </c>
      <c r="N2" s="362"/>
      <c r="O2" s="365"/>
    </row>
    <row r="3" spans="1:17" s="19" customFormat="1" ht="16" customHeight="1" x14ac:dyDescent="0.4">
      <c r="B3" s="359" t="s">
        <v>302</v>
      </c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46"/>
      <c r="Q3" s="46"/>
    </row>
    <row r="4" spans="1:17" s="19" customFormat="1" ht="16" customHeight="1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s="19" customFormat="1" ht="16" customHeight="1" thickBot="1" x14ac:dyDescent="0.3">
      <c r="B5" s="26" t="s">
        <v>298</v>
      </c>
      <c r="C5" s="29" t="s">
        <v>301</v>
      </c>
      <c r="D5" s="27" t="s">
        <v>299</v>
      </c>
      <c r="E5" s="27" t="s">
        <v>6</v>
      </c>
      <c r="F5" s="27" t="s">
        <v>13</v>
      </c>
      <c r="G5" s="28" t="s">
        <v>14</v>
      </c>
      <c r="H5" s="28" t="s">
        <v>0</v>
      </c>
      <c r="I5" s="28" t="s">
        <v>7</v>
      </c>
      <c r="J5" s="28" t="s">
        <v>9</v>
      </c>
      <c r="K5" s="28" t="s">
        <v>10</v>
      </c>
      <c r="L5" s="28" t="s">
        <v>15</v>
      </c>
      <c r="M5" s="28" t="s">
        <v>16</v>
      </c>
      <c r="N5" s="28" t="s">
        <v>17</v>
      </c>
      <c r="O5" s="31" t="s">
        <v>18</v>
      </c>
    </row>
    <row r="6" spans="1:17" ht="16" customHeight="1" thickTop="1" x14ac:dyDescent="0.25">
      <c r="A6" s="48" t="str">
        <f t="shared" ref="A6:A22" si="0">D6</f>
        <v>Forbes, Michel</v>
      </c>
      <c r="B6" s="66">
        <v>1</v>
      </c>
      <c r="C6" s="67" t="s">
        <v>20</v>
      </c>
      <c r="D6" s="68" t="s">
        <v>187</v>
      </c>
      <c r="E6" s="67" t="s">
        <v>19</v>
      </c>
      <c r="F6" s="67">
        <v>24</v>
      </c>
      <c r="G6" s="67">
        <v>138</v>
      </c>
      <c r="H6" s="67">
        <v>166</v>
      </c>
      <c r="I6" s="67">
        <v>246</v>
      </c>
      <c r="J6" s="67">
        <v>48</v>
      </c>
      <c r="K6" s="67">
        <v>33</v>
      </c>
      <c r="L6" s="67">
        <v>13</v>
      </c>
      <c r="M6" s="67">
        <v>6</v>
      </c>
      <c r="N6" s="67">
        <v>5</v>
      </c>
      <c r="O6" s="69" t="s">
        <v>73</v>
      </c>
    </row>
    <row r="7" spans="1:17" ht="16" customHeight="1" x14ac:dyDescent="0.25">
      <c r="A7" s="48" t="str">
        <f t="shared" si="0"/>
        <v>Beacon, Allan</v>
      </c>
      <c r="B7" s="70">
        <v>2</v>
      </c>
      <c r="C7" s="71" t="s">
        <v>20</v>
      </c>
      <c r="D7" s="72" t="s">
        <v>185</v>
      </c>
      <c r="E7" s="71" t="s">
        <v>3</v>
      </c>
      <c r="F7" s="71">
        <v>18</v>
      </c>
      <c r="G7" s="71">
        <v>103</v>
      </c>
      <c r="H7" s="71">
        <v>125</v>
      </c>
      <c r="I7" s="71">
        <v>181</v>
      </c>
      <c r="J7" s="71">
        <v>34</v>
      </c>
      <c r="K7" s="71">
        <v>31</v>
      </c>
      <c r="L7" s="71">
        <v>6</v>
      </c>
      <c r="M7" s="71">
        <v>10</v>
      </c>
      <c r="N7" s="71">
        <v>2</v>
      </c>
      <c r="O7" s="73" t="s">
        <v>74</v>
      </c>
    </row>
    <row r="8" spans="1:17" ht="16" customHeight="1" x14ac:dyDescent="0.25">
      <c r="A8" s="48" t="str">
        <f t="shared" si="0"/>
        <v>Poulin, Richard</v>
      </c>
      <c r="B8" s="70">
        <v>3</v>
      </c>
      <c r="C8" s="71" t="s">
        <v>20</v>
      </c>
      <c r="D8" s="72" t="s">
        <v>186</v>
      </c>
      <c r="E8" s="71" t="s">
        <v>4</v>
      </c>
      <c r="F8" s="71">
        <v>25</v>
      </c>
      <c r="G8" s="71">
        <v>137.19999999999999</v>
      </c>
      <c r="H8" s="71">
        <v>182</v>
      </c>
      <c r="I8" s="71">
        <v>262</v>
      </c>
      <c r="J8" s="71">
        <v>56</v>
      </c>
      <c r="K8" s="71">
        <v>16</v>
      </c>
      <c r="L8" s="71">
        <v>15</v>
      </c>
      <c r="M8" s="71">
        <v>9</v>
      </c>
      <c r="N8" s="71">
        <v>1</v>
      </c>
      <c r="O8" s="73" t="s">
        <v>75</v>
      </c>
    </row>
    <row r="9" spans="1:17" ht="16" customHeight="1" x14ac:dyDescent="0.25">
      <c r="A9" s="48" t="str">
        <f t="shared" si="0"/>
        <v>Beaudoin, Stéphane</v>
      </c>
      <c r="B9" s="70">
        <v>4</v>
      </c>
      <c r="C9" s="71" t="s">
        <v>20</v>
      </c>
      <c r="D9" s="72" t="s">
        <v>184</v>
      </c>
      <c r="E9" s="71" t="s">
        <v>8</v>
      </c>
      <c r="F9" s="71">
        <v>23</v>
      </c>
      <c r="G9" s="71">
        <v>118.1</v>
      </c>
      <c r="H9" s="71">
        <v>158</v>
      </c>
      <c r="I9" s="71">
        <v>222</v>
      </c>
      <c r="J9" s="71">
        <v>67</v>
      </c>
      <c r="K9" s="71">
        <v>27</v>
      </c>
      <c r="L9" s="71">
        <v>13</v>
      </c>
      <c r="M9" s="71">
        <v>6</v>
      </c>
      <c r="N9" s="71">
        <v>2</v>
      </c>
      <c r="O9" s="73" t="s">
        <v>64</v>
      </c>
    </row>
    <row r="10" spans="1:17" ht="16" customHeight="1" x14ac:dyDescent="0.25">
      <c r="A10" s="48" t="str">
        <f t="shared" si="0"/>
        <v>Larivière, Michel</v>
      </c>
      <c r="B10" s="70">
        <v>5</v>
      </c>
      <c r="C10" s="71" t="s">
        <v>20</v>
      </c>
      <c r="D10" s="72" t="s">
        <v>194</v>
      </c>
      <c r="E10" s="71" t="s">
        <v>21</v>
      </c>
      <c r="F10" s="71">
        <v>18</v>
      </c>
      <c r="G10" s="71">
        <v>92.2</v>
      </c>
      <c r="H10" s="71">
        <v>143</v>
      </c>
      <c r="I10" s="71">
        <v>210</v>
      </c>
      <c r="J10" s="71">
        <v>13</v>
      </c>
      <c r="K10" s="71">
        <v>11</v>
      </c>
      <c r="L10" s="71">
        <v>5</v>
      </c>
      <c r="M10" s="71">
        <v>9</v>
      </c>
      <c r="N10" s="71">
        <v>3</v>
      </c>
      <c r="O10" s="73" t="s">
        <v>76</v>
      </c>
    </row>
    <row r="11" spans="1:17" ht="16" customHeight="1" x14ac:dyDescent="0.25">
      <c r="A11" s="48" t="str">
        <f t="shared" si="0"/>
        <v>Lépine, Jacques</v>
      </c>
      <c r="B11" s="70">
        <v>6</v>
      </c>
      <c r="C11" s="71" t="s">
        <v>20</v>
      </c>
      <c r="D11" s="72" t="s">
        <v>197</v>
      </c>
      <c r="E11" s="71" t="s">
        <v>1</v>
      </c>
      <c r="F11" s="71">
        <v>21</v>
      </c>
      <c r="G11" s="71">
        <v>89.1</v>
      </c>
      <c r="H11" s="71">
        <v>144</v>
      </c>
      <c r="I11" s="71">
        <v>151</v>
      </c>
      <c r="J11" s="71">
        <v>83</v>
      </c>
      <c r="K11" s="71">
        <v>47</v>
      </c>
      <c r="L11" s="71">
        <v>7</v>
      </c>
      <c r="M11" s="71">
        <v>10</v>
      </c>
      <c r="N11" s="71">
        <v>1</v>
      </c>
      <c r="O11" s="73" t="s">
        <v>77</v>
      </c>
    </row>
    <row r="12" spans="1:17" ht="16" customHeight="1" x14ac:dyDescent="0.25">
      <c r="A12" s="48"/>
      <c r="B12" s="78"/>
      <c r="C12" s="79"/>
      <c r="D12" s="80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81"/>
    </row>
    <row r="13" spans="1:17" ht="16" customHeight="1" x14ac:dyDescent="0.25">
      <c r="A13" s="48" t="str">
        <f t="shared" si="0"/>
        <v>Morin, Marcel</v>
      </c>
      <c r="B13" s="70">
        <v>1</v>
      </c>
      <c r="C13" s="71" t="s">
        <v>181</v>
      </c>
      <c r="D13" s="72" t="s">
        <v>192</v>
      </c>
      <c r="E13" s="71" t="s">
        <v>21</v>
      </c>
      <c r="F13" s="71">
        <v>1</v>
      </c>
      <c r="G13" s="71">
        <v>6</v>
      </c>
      <c r="H13" s="71">
        <v>3</v>
      </c>
      <c r="I13" s="71">
        <v>6</v>
      </c>
      <c r="J13" s="71">
        <v>3</v>
      </c>
      <c r="K13" s="71">
        <v>0</v>
      </c>
      <c r="L13" s="71">
        <v>1</v>
      </c>
      <c r="M13" s="71">
        <v>0</v>
      </c>
      <c r="N13" s="71">
        <v>0</v>
      </c>
      <c r="O13" s="73" t="s">
        <v>65</v>
      </c>
    </row>
    <row r="14" spans="1:17" ht="16" customHeight="1" x14ac:dyDescent="0.25">
      <c r="A14" s="48" t="str">
        <f t="shared" si="0"/>
        <v>Misischia, Gianni</v>
      </c>
      <c r="B14" s="70">
        <v>2</v>
      </c>
      <c r="C14" s="71" t="s">
        <v>181</v>
      </c>
      <c r="D14" s="72" t="s">
        <v>183</v>
      </c>
      <c r="E14" s="71" t="s">
        <v>3</v>
      </c>
      <c r="F14" s="71">
        <v>6</v>
      </c>
      <c r="G14" s="71">
        <v>32.1</v>
      </c>
      <c r="H14" s="71">
        <v>23</v>
      </c>
      <c r="I14" s="71">
        <v>45</v>
      </c>
      <c r="J14" s="71">
        <v>18</v>
      </c>
      <c r="K14" s="71">
        <v>5</v>
      </c>
      <c r="L14" s="71">
        <v>4</v>
      </c>
      <c r="M14" s="71">
        <v>1</v>
      </c>
      <c r="N14" s="71">
        <v>0</v>
      </c>
      <c r="O14" s="73" t="s">
        <v>78</v>
      </c>
    </row>
    <row r="15" spans="1:17" ht="16" customHeight="1" x14ac:dyDescent="0.25">
      <c r="A15" s="48" t="str">
        <f t="shared" si="0"/>
        <v>Blouin, Patrick</v>
      </c>
      <c r="B15" s="70">
        <v>3</v>
      </c>
      <c r="C15" s="71" t="s">
        <v>181</v>
      </c>
      <c r="D15" s="72" t="s">
        <v>196</v>
      </c>
      <c r="E15" s="71" t="s">
        <v>8</v>
      </c>
      <c r="F15" s="71">
        <v>5</v>
      </c>
      <c r="G15" s="71">
        <v>14.2</v>
      </c>
      <c r="H15" s="71">
        <v>12</v>
      </c>
      <c r="I15" s="71">
        <v>23</v>
      </c>
      <c r="J15" s="71">
        <v>11</v>
      </c>
      <c r="K15" s="71">
        <v>2</v>
      </c>
      <c r="L15" s="71">
        <v>0</v>
      </c>
      <c r="M15" s="71">
        <v>0</v>
      </c>
      <c r="N15" s="71">
        <v>2</v>
      </c>
      <c r="O15" s="73" t="s">
        <v>79</v>
      </c>
    </row>
    <row r="16" spans="1:17" ht="16" customHeight="1" x14ac:dyDescent="0.25">
      <c r="A16" s="48" t="str">
        <f t="shared" si="0"/>
        <v>Lachapelle, Jean</v>
      </c>
      <c r="B16" s="70">
        <v>4</v>
      </c>
      <c r="C16" s="71" t="s">
        <v>181</v>
      </c>
      <c r="D16" s="72" t="s">
        <v>195</v>
      </c>
      <c r="E16" s="71" t="s">
        <v>21</v>
      </c>
      <c r="F16" s="71">
        <v>8</v>
      </c>
      <c r="G16" s="71">
        <v>40.1</v>
      </c>
      <c r="H16" s="71">
        <v>48</v>
      </c>
      <c r="I16" s="71">
        <v>67</v>
      </c>
      <c r="J16" s="71">
        <v>20</v>
      </c>
      <c r="K16" s="71">
        <v>4</v>
      </c>
      <c r="L16" s="71">
        <v>1</v>
      </c>
      <c r="M16" s="71">
        <v>5</v>
      </c>
      <c r="N16" s="71">
        <v>1</v>
      </c>
      <c r="O16" s="73" t="s">
        <v>73</v>
      </c>
    </row>
    <row r="17" spans="1:15" ht="16" customHeight="1" x14ac:dyDescent="0.25">
      <c r="A17" s="48" t="str">
        <f t="shared" si="0"/>
        <v>Vézina, Éric</v>
      </c>
      <c r="B17" s="70">
        <v>5</v>
      </c>
      <c r="C17" s="71" t="s">
        <v>181</v>
      </c>
      <c r="D17" s="72" t="s">
        <v>182</v>
      </c>
      <c r="E17" s="71" t="s">
        <v>1</v>
      </c>
      <c r="F17" s="71">
        <v>11</v>
      </c>
      <c r="G17" s="71">
        <v>35</v>
      </c>
      <c r="H17" s="71">
        <v>47</v>
      </c>
      <c r="I17" s="71">
        <v>59</v>
      </c>
      <c r="J17" s="71">
        <v>23</v>
      </c>
      <c r="K17" s="71">
        <v>13</v>
      </c>
      <c r="L17" s="71">
        <v>1</v>
      </c>
      <c r="M17" s="71">
        <v>4</v>
      </c>
      <c r="N17" s="71">
        <v>2</v>
      </c>
      <c r="O17" s="73" t="s">
        <v>64</v>
      </c>
    </row>
    <row r="18" spans="1:15" ht="16" customHeight="1" x14ac:dyDescent="0.25">
      <c r="A18" s="48" t="str">
        <f t="shared" si="0"/>
        <v>Dupuis, Richard</v>
      </c>
      <c r="B18" s="70">
        <v>6</v>
      </c>
      <c r="C18" s="71" t="s">
        <v>181</v>
      </c>
      <c r="D18" s="72" t="s">
        <v>198</v>
      </c>
      <c r="E18" s="71" t="s">
        <v>1</v>
      </c>
      <c r="F18" s="71">
        <v>3</v>
      </c>
      <c r="G18" s="71">
        <v>8.1999999999999993</v>
      </c>
      <c r="H18" s="71">
        <v>13</v>
      </c>
      <c r="I18" s="71">
        <v>23</v>
      </c>
      <c r="J18" s="71">
        <v>2</v>
      </c>
      <c r="K18" s="71">
        <v>0</v>
      </c>
      <c r="L18" s="71">
        <v>0</v>
      </c>
      <c r="M18" s="71">
        <v>0</v>
      </c>
      <c r="N18" s="71">
        <v>0</v>
      </c>
      <c r="O18" s="73" t="s">
        <v>80</v>
      </c>
    </row>
    <row r="19" spans="1:15" ht="16" customHeight="1" x14ac:dyDescent="0.25">
      <c r="A19" s="48" t="str">
        <f t="shared" si="0"/>
        <v>Vadeboncoeur, Alex</v>
      </c>
      <c r="B19" s="70">
        <v>7</v>
      </c>
      <c r="C19" s="71" t="s">
        <v>181</v>
      </c>
      <c r="D19" s="72" t="s">
        <v>199</v>
      </c>
      <c r="E19" s="71" t="s">
        <v>4</v>
      </c>
      <c r="F19" s="71">
        <v>1</v>
      </c>
      <c r="G19" s="71">
        <v>3.1</v>
      </c>
      <c r="H19" s="71">
        <v>5</v>
      </c>
      <c r="I19" s="71">
        <v>6</v>
      </c>
      <c r="J19" s="71">
        <v>4</v>
      </c>
      <c r="K19" s="71">
        <v>0</v>
      </c>
      <c r="L19" s="71">
        <v>0</v>
      </c>
      <c r="M19" s="71">
        <v>0</v>
      </c>
      <c r="N19" s="71">
        <v>0</v>
      </c>
      <c r="O19" s="73" t="s">
        <v>81</v>
      </c>
    </row>
    <row r="20" spans="1:15" ht="16" customHeight="1" x14ac:dyDescent="0.25">
      <c r="A20" s="48" t="str">
        <f t="shared" si="0"/>
        <v>Van Houtte, Gérard</v>
      </c>
      <c r="B20" s="70">
        <v>8</v>
      </c>
      <c r="C20" s="71" t="s">
        <v>181</v>
      </c>
      <c r="D20" s="72" t="s">
        <v>200</v>
      </c>
      <c r="E20" s="71" t="s">
        <v>3</v>
      </c>
      <c r="F20" s="71">
        <v>2</v>
      </c>
      <c r="G20" s="71">
        <v>8.1999999999999993</v>
      </c>
      <c r="H20" s="71">
        <v>22</v>
      </c>
      <c r="I20" s="71">
        <v>18</v>
      </c>
      <c r="J20" s="71">
        <v>15</v>
      </c>
      <c r="K20" s="71">
        <v>1</v>
      </c>
      <c r="L20" s="71">
        <v>0</v>
      </c>
      <c r="M20" s="71">
        <v>2</v>
      </c>
      <c r="N20" s="71">
        <v>0</v>
      </c>
      <c r="O20" s="73" t="s">
        <v>82</v>
      </c>
    </row>
    <row r="21" spans="1:15" ht="16" customHeight="1" x14ac:dyDescent="0.25">
      <c r="A21" s="48" t="str">
        <f t="shared" si="0"/>
        <v>Dinicolantonio, Nick</v>
      </c>
      <c r="B21" s="70">
        <v>9</v>
      </c>
      <c r="C21" s="71" t="s">
        <v>181</v>
      </c>
      <c r="D21" s="72" t="s">
        <v>193</v>
      </c>
      <c r="E21" s="71" t="s">
        <v>19</v>
      </c>
      <c r="F21" s="71">
        <v>1</v>
      </c>
      <c r="G21" s="71">
        <v>6</v>
      </c>
      <c r="H21" s="71">
        <v>17</v>
      </c>
      <c r="I21" s="71">
        <v>24</v>
      </c>
      <c r="J21" s="71">
        <v>0</v>
      </c>
      <c r="K21" s="71">
        <v>1</v>
      </c>
      <c r="L21" s="71">
        <v>0</v>
      </c>
      <c r="M21" s="71">
        <v>1</v>
      </c>
      <c r="N21" s="71">
        <v>0</v>
      </c>
      <c r="O21" s="73" t="s">
        <v>83</v>
      </c>
    </row>
    <row r="22" spans="1:15" ht="16" customHeight="1" thickBot="1" x14ac:dyDescent="0.3">
      <c r="A22" s="48" t="str">
        <f t="shared" si="0"/>
        <v>Schiller, Christian</v>
      </c>
      <c r="B22" s="74">
        <v>10</v>
      </c>
      <c r="C22" s="75" t="s">
        <v>181</v>
      </c>
      <c r="D22" s="76" t="s">
        <v>190</v>
      </c>
      <c r="E22" s="75" t="s">
        <v>4</v>
      </c>
      <c r="F22" s="75">
        <v>1</v>
      </c>
      <c r="G22" s="75">
        <v>1</v>
      </c>
      <c r="H22" s="75">
        <v>3</v>
      </c>
      <c r="I22" s="75">
        <v>3</v>
      </c>
      <c r="J22" s="75">
        <v>1</v>
      </c>
      <c r="K22" s="75">
        <v>1</v>
      </c>
      <c r="L22" s="75">
        <v>0</v>
      </c>
      <c r="M22" s="75">
        <v>0</v>
      </c>
      <c r="N22" s="75">
        <v>0</v>
      </c>
      <c r="O22" s="77" t="s">
        <v>84</v>
      </c>
    </row>
    <row r="23" spans="1:15" ht="16" customHeight="1" x14ac:dyDescent="0.25">
      <c r="A23" s="48"/>
    </row>
    <row r="24" spans="1:15" ht="16" customHeight="1" x14ac:dyDescent="0.25">
      <c r="A24" s="48"/>
    </row>
    <row r="25" spans="1:15" ht="16" customHeight="1" x14ac:dyDescent="0.25">
      <c r="A25" s="48"/>
    </row>
    <row r="26" spans="1:15" ht="16" customHeight="1" x14ac:dyDescent="0.25">
      <c r="A26" s="48"/>
    </row>
    <row r="27" spans="1:15" ht="16" customHeight="1" x14ac:dyDescent="0.25">
      <c r="A27" s="48"/>
    </row>
    <row r="28" spans="1:15" ht="16" customHeight="1" x14ac:dyDescent="0.25">
      <c r="A28" s="48"/>
    </row>
    <row r="29" spans="1:15" ht="16" customHeight="1" x14ac:dyDescent="0.25">
      <c r="A29" s="48"/>
    </row>
    <row r="30" spans="1:15" ht="16" customHeight="1" x14ac:dyDescent="0.25">
      <c r="A30" s="48"/>
    </row>
    <row r="31" spans="1:15" ht="16" customHeight="1" x14ac:dyDescent="0.25">
      <c r="A31" s="48"/>
    </row>
    <row r="32" spans="1:15" ht="16" customHeight="1" x14ac:dyDescent="0.25">
      <c r="A32" s="48"/>
    </row>
    <row r="33" spans="1:1" ht="16" customHeight="1" x14ac:dyDescent="0.25">
      <c r="A33" s="48"/>
    </row>
    <row r="34" spans="1:1" ht="16" customHeight="1" x14ac:dyDescent="0.25">
      <c r="A34" s="48"/>
    </row>
    <row r="35" spans="1:1" ht="16" customHeight="1" x14ac:dyDescent="0.25">
      <c r="A35" s="48"/>
    </row>
    <row r="36" spans="1:1" ht="16" customHeight="1" x14ac:dyDescent="0.25">
      <c r="A36" s="48"/>
    </row>
    <row r="37" spans="1:1" ht="16" customHeight="1" x14ac:dyDescent="0.25">
      <c r="A37" s="48"/>
    </row>
    <row r="38" spans="1:1" ht="16" customHeight="1" x14ac:dyDescent="0.25">
      <c r="A38" s="48"/>
    </row>
    <row r="39" spans="1:1" ht="16" customHeight="1" x14ac:dyDescent="0.25">
      <c r="A39" s="48"/>
    </row>
    <row r="40" spans="1:1" ht="16" customHeight="1" x14ac:dyDescent="0.25">
      <c r="A40" s="48"/>
    </row>
    <row r="41" spans="1:1" ht="16" customHeight="1" x14ac:dyDescent="0.25">
      <c r="A41" s="48"/>
    </row>
    <row r="42" spans="1:1" ht="16" customHeight="1" x14ac:dyDescent="0.25">
      <c r="A42" s="48"/>
    </row>
    <row r="43" spans="1:1" ht="16" customHeight="1" x14ac:dyDescent="0.25">
      <c r="A43" s="48"/>
    </row>
    <row r="44" spans="1:1" ht="16" customHeight="1" x14ac:dyDescent="0.25">
      <c r="A44" s="48"/>
    </row>
    <row r="45" spans="1:1" ht="16" customHeight="1" x14ac:dyDescent="0.25">
      <c r="A45" s="48"/>
    </row>
    <row r="46" spans="1:1" ht="16" customHeight="1" x14ac:dyDescent="0.25">
      <c r="A46" s="48"/>
    </row>
  </sheetData>
  <mergeCells count="3">
    <mergeCell ref="B1:O1"/>
    <mergeCell ref="M2:O2"/>
    <mergeCell ref="B3:O3"/>
  </mergeCells>
  <phoneticPr fontId="0" type="noConversion"/>
  <hyperlinks>
    <hyperlink ref="M2:O2" location="LANCEURS!A1" display="RETOUR" xr:uid="{00000000-0004-0000-0F00-000000000000}"/>
  </hyperlinks>
  <pageMargins left="0.78740157499999996" right="0.78740157499999996" top="0.984251969" bottom="0.984251969" header="0.5" footer="0.5"/>
  <pageSetup orientation="portrait" horizontalDpi="4294967293" verticalDpi="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46"/>
  <sheetViews>
    <sheetView showRowColHeaders="0" topLeftCell="B1" workbookViewId="0">
      <selection activeCell="M2" sqref="M2:O2"/>
    </sheetView>
  </sheetViews>
  <sheetFormatPr baseColWidth="10" defaultColWidth="9.1796875" defaultRowHeight="16" customHeight="1" x14ac:dyDescent="0.25"/>
  <cols>
    <col min="1" max="1" width="17.81640625" style="47" hidden="1" customWidth="1"/>
    <col min="2" max="3" width="6.7265625" style="47" customWidth="1"/>
    <col min="4" max="4" width="25.7265625" style="47" customWidth="1"/>
    <col min="5" max="14" width="6.7265625" style="47" customWidth="1"/>
    <col min="15" max="16384" width="9.1796875" style="47"/>
  </cols>
  <sheetData>
    <row r="1" spans="1:17" s="19" customFormat="1" ht="25.5" thickBot="1" x14ac:dyDescent="0.55000000000000004">
      <c r="B1" s="347" t="s">
        <v>110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10"/>
      <c r="Q1" s="10"/>
    </row>
    <row r="2" spans="1:17" s="19" customFormat="1" ht="16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M2" s="361" t="s">
        <v>295</v>
      </c>
      <c r="N2" s="362"/>
      <c r="O2" s="365"/>
    </row>
    <row r="3" spans="1:17" s="19" customFormat="1" ht="16" customHeight="1" x14ac:dyDescent="0.4">
      <c r="B3" s="359" t="s">
        <v>303</v>
      </c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46"/>
      <c r="Q3" s="46"/>
    </row>
    <row r="4" spans="1:17" s="19" customFormat="1" ht="16" customHeight="1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s="19" customFormat="1" ht="16" customHeight="1" thickBot="1" x14ac:dyDescent="0.3">
      <c r="B5" s="26" t="s">
        <v>298</v>
      </c>
      <c r="C5" s="29" t="s">
        <v>301</v>
      </c>
      <c r="D5" s="27" t="s">
        <v>299</v>
      </c>
      <c r="E5" s="27" t="s">
        <v>6</v>
      </c>
      <c r="F5" s="27" t="s">
        <v>13</v>
      </c>
      <c r="G5" s="28" t="s">
        <v>14</v>
      </c>
      <c r="H5" s="28" t="s">
        <v>0</v>
      </c>
      <c r="I5" s="28" t="s">
        <v>7</v>
      </c>
      <c r="J5" s="28" t="s">
        <v>9</v>
      </c>
      <c r="K5" s="28" t="s">
        <v>10</v>
      </c>
      <c r="L5" s="28" t="s">
        <v>15</v>
      </c>
      <c r="M5" s="28" t="s">
        <v>16</v>
      </c>
      <c r="N5" s="28" t="s">
        <v>17</v>
      </c>
      <c r="O5" s="31" t="s">
        <v>18</v>
      </c>
    </row>
    <row r="6" spans="1:17" ht="16" customHeight="1" thickTop="1" x14ac:dyDescent="0.25">
      <c r="A6" s="48" t="str">
        <f t="shared" ref="A6:A21" si="0">D6</f>
        <v>Forbes, Michel</v>
      </c>
      <c r="B6" s="66">
        <v>1</v>
      </c>
      <c r="C6" s="67" t="s">
        <v>20</v>
      </c>
      <c r="D6" s="68" t="s">
        <v>187</v>
      </c>
      <c r="E6" s="67" t="s">
        <v>8</v>
      </c>
      <c r="F6" s="67">
        <v>23</v>
      </c>
      <c r="G6" s="67">
        <v>120.2</v>
      </c>
      <c r="H6" s="67">
        <v>126</v>
      </c>
      <c r="I6" s="67">
        <v>161</v>
      </c>
      <c r="J6" s="67">
        <v>41</v>
      </c>
      <c r="K6" s="67">
        <v>38</v>
      </c>
      <c r="L6" s="67">
        <v>9</v>
      </c>
      <c r="M6" s="67">
        <v>11</v>
      </c>
      <c r="N6" s="67">
        <v>1</v>
      </c>
      <c r="O6" s="69" t="s">
        <v>60</v>
      </c>
    </row>
    <row r="7" spans="1:17" ht="16" customHeight="1" x14ac:dyDescent="0.25">
      <c r="A7" s="48" t="str">
        <f t="shared" si="0"/>
        <v>Beacon, Allan</v>
      </c>
      <c r="B7" s="70">
        <v>2</v>
      </c>
      <c r="C7" s="71" t="s">
        <v>20</v>
      </c>
      <c r="D7" s="72" t="s">
        <v>185</v>
      </c>
      <c r="E7" s="71" t="s">
        <v>1</v>
      </c>
      <c r="F7" s="71">
        <v>22</v>
      </c>
      <c r="G7" s="71">
        <v>116</v>
      </c>
      <c r="H7" s="71">
        <v>138</v>
      </c>
      <c r="I7" s="71">
        <v>198</v>
      </c>
      <c r="J7" s="71">
        <v>31</v>
      </c>
      <c r="K7" s="71">
        <v>16</v>
      </c>
      <c r="L7" s="71">
        <v>14</v>
      </c>
      <c r="M7" s="71">
        <v>4</v>
      </c>
      <c r="N7" s="71">
        <v>1</v>
      </c>
      <c r="O7" s="73" t="s">
        <v>85</v>
      </c>
    </row>
    <row r="8" spans="1:17" ht="16" customHeight="1" x14ac:dyDescent="0.25">
      <c r="A8" s="48" t="str">
        <f t="shared" si="0"/>
        <v>Poulin, Richard</v>
      </c>
      <c r="B8" s="70">
        <v>3</v>
      </c>
      <c r="C8" s="71" t="s">
        <v>20</v>
      </c>
      <c r="D8" s="72" t="s">
        <v>186</v>
      </c>
      <c r="E8" s="71" t="s">
        <v>4</v>
      </c>
      <c r="F8" s="71">
        <v>25</v>
      </c>
      <c r="G8" s="71">
        <v>139</v>
      </c>
      <c r="H8" s="71">
        <v>179</v>
      </c>
      <c r="I8" s="71">
        <v>275</v>
      </c>
      <c r="J8" s="71">
        <v>59</v>
      </c>
      <c r="K8" s="71">
        <v>15</v>
      </c>
      <c r="L8" s="71">
        <v>11</v>
      </c>
      <c r="M8" s="71">
        <v>11</v>
      </c>
      <c r="N8" s="71">
        <v>3</v>
      </c>
      <c r="O8" s="73" t="s">
        <v>67</v>
      </c>
    </row>
    <row r="9" spans="1:17" ht="16" customHeight="1" x14ac:dyDescent="0.25">
      <c r="A9" s="48" t="str">
        <f t="shared" si="0"/>
        <v>Larivière, Michel</v>
      </c>
      <c r="B9" s="70">
        <v>4</v>
      </c>
      <c r="C9" s="71" t="s">
        <v>20</v>
      </c>
      <c r="D9" s="72" t="s">
        <v>194</v>
      </c>
      <c r="E9" s="71" t="s">
        <v>19</v>
      </c>
      <c r="F9" s="71">
        <v>23</v>
      </c>
      <c r="G9" s="71">
        <v>124</v>
      </c>
      <c r="H9" s="71">
        <v>161</v>
      </c>
      <c r="I9" s="71">
        <v>229</v>
      </c>
      <c r="J9" s="71">
        <v>32</v>
      </c>
      <c r="K9" s="71">
        <v>14</v>
      </c>
      <c r="L9" s="71">
        <v>11</v>
      </c>
      <c r="M9" s="71">
        <v>9</v>
      </c>
      <c r="N9" s="71">
        <v>2</v>
      </c>
      <c r="O9" s="73" t="s">
        <v>86</v>
      </c>
    </row>
    <row r="10" spans="1:17" ht="16" customHeight="1" x14ac:dyDescent="0.25">
      <c r="A10" s="48" t="str">
        <f t="shared" si="0"/>
        <v>Lépine, Jacques</v>
      </c>
      <c r="B10" s="70">
        <v>5</v>
      </c>
      <c r="C10" s="71" t="s">
        <v>20</v>
      </c>
      <c r="D10" s="72" t="s">
        <v>197</v>
      </c>
      <c r="E10" s="71" t="s">
        <v>3</v>
      </c>
      <c r="F10" s="71">
        <v>20</v>
      </c>
      <c r="G10" s="71">
        <v>100.1</v>
      </c>
      <c r="H10" s="71">
        <v>141</v>
      </c>
      <c r="I10" s="71">
        <v>170</v>
      </c>
      <c r="J10" s="71">
        <v>61</v>
      </c>
      <c r="K10" s="71">
        <v>54</v>
      </c>
      <c r="L10" s="71">
        <v>9</v>
      </c>
      <c r="M10" s="71">
        <v>10</v>
      </c>
      <c r="N10" s="71">
        <v>1</v>
      </c>
      <c r="O10" s="73" t="s">
        <v>87</v>
      </c>
    </row>
    <row r="11" spans="1:17" ht="16" customHeight="1" x14ac:dyDescent="0.25">
      <c r="A11" s="48" t="str">
        <f t="shared" si="0"/>
        <v>Beaudoin, Stéphane</v>
      </c>
      <c r="B11" s="70">
        <v>6</v>
      </c>
      <c r="C11" s="71" t="s">
        <v>20</v>
      </c>
      <c r="D11" s="72" t="s">
        <v>184</v>
      </c>
      <c r="E11" s="71" t="s">
        <v>21</v>
      </c>
      <c r="F11" s="71">
        <v>19</v>
      </c>
      <c r="G11" s="71">
        <v>101</v>
      </c>
      <c r="H11" s="71">
        <v>143</v>
      </c>
      <c r="I11" s="71">
        <v>181</v>
      </c>
      <c r="J11" s="71">
        <v>47</v>
      </c>
      <c r="K11" s="71">
        <v>17</v>
      </c>
      <c r="L11" s="71">
        <v>5</v>
      </c>
      <c r="M11" s="71">
        <v>13</v>
      </c>
      <c r="N11" s="71">
        <v>1</v>
      </c>
      <c r="O11" s="73" t="s">
        <v>88</v>
      </c>
    </row>
    <row r="12" spans="1:17" ht="16" customHeight="1" x14ac:dyDescent="0.25">
      <c r="A12" s="48"/>
      <c r="B12" s="78"/>
      <c r="C12" s="79"/>
      <c r="D12" s="80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81"/>
    </row>
    <row r="13" spans="1:17" ht="16" customHeight="1" x14ac:dyDescent="0.25">
      <c r="A13" s="48" t="str">
        <f t="shared" si="0"/>
        <v>Lachapelle, Jean</v>
      </c>
      <c r="B13" s="70">
        <v>1</v>
      </c>
      <c r="C13" s="71" t="s">
        <v>181</v>
      </c>
      <c r="D13" s="72" t="s">
        <v>195</v>
      </c>
      <c r="E13" s="71" t="s">
        <v>21</v>
      </c>
      <c r="F13" s="71">
        <v>1</v>
      </c>
      <c r="G13" s="71">
        <v>1.1000000000000001</v>
      </c>
      <c r="H13" s="71">
        <v>0</v>
      </c>
      <c r="I13" s="71">
        <v>0</v>
      </c>
      <c r="J13" s="71">
        <v>0</v>
      </c>
      <c r="K13" s="71">
        <v>0</v>
      </c>
      <c r="L13" s="71">
        <v>0</v>
      </c>
      <c r="M13" s="71">
        <v>0</v>
      </c>
      <c r="N13" s="71">
        <v>0</v>
      </c>
      <c r="O13" s="73" t="s">
        <v>89</v>
      </c>
    </row>
    <row r="14" spans="1:17" ht="16" customHeight="1" x14ac:dyDescent="0.25">
      <c r="A14" s="48" t="str">
        <f t="shared" si="0"/>
        <v>Misischia, Gianni</v>
      </c>
      <c r="B14" s="70">
        <v>2</v>
      </c>
      <c r="C14" s="71" t="s">
        <v>181</v>
      </c>
      <c r="D14" s="72" t="s">
        <v>183</v>
      </c>
      <c r="E14" s="71" t="s">
        <v>3</v>
      </c>
      <c r="F14" s="71">
        <v>8</v>
      </c>
      <c r="G14" s="71">
        <v>33.200000000000003</v>
      </c>
      <c r="H14" s="71">
        <v>33</v>
      </c>
      <c r="I14" s="71">
        <v>48</v>
      </c>
      <c r="J14" s="71">
        <v>17</v>
      </c>
      <c r="K14" s="71">
        <v>4</v>
      </c>
      <c r="L14" s="71">
        <v>4</v>
      </c>
      <c r="M14" s="71">
        <v>1</v>
      </c>
      <c r="N14" s="71">
        <v>0</v>
      </c>
      <c r="O14" s="73" t="s">
        <v>90</v>
      </c>
    </row>
    <row r="15" spans="1:17" ht="16" customHeight="1" x14ac:dyDescent="0.25">
      <c r="A15" s="48" t="str">
        <f t="shared" si="0"/>
        <v>Morin, Marcel</v>
      </c>
      <c r="B15" s="70">
        <v>3</v>
      </c>
      <c r="C15" s="71" t="s">
        <v>181</v>
      </c>
      <c r="D15" s="72" t="s">
        <v>192</v>
      </c>
      <c r="E15" s="71" t="s">
        <v>19</v>
      </c>
      <c r="F15" s="71">
        <v>1</v>
      </c>
      <c r="G15" s="71">
        <v>6</v>
      </c>
      <c r="H15" s="71">
        <v>6</v>
      </c>
      <c r="I15" s="71">
        <v>11</v>
      </c>
      <c r="J15" s="71">
        <v>3</v>
      </c>
      <c r="K15" s="71">
        <v>0</v>
      </c>
      <c r="L15" s="71">
        <v>1</v>
      </c>
      <c r="M15" s="71">
        <v>0</v>
      </c>
      <c r="N15" s="71">
        <v>0</v>
      </c>
      <c r="O15" s="73" t="s">
        <v>66</v>
      </c>
    </row>
    <row r="16" spans="1:17" ht="16" customHeight="1" x14ac:dyDescent="0.25">
      <c r="A16" s="48" t="str">
        <f t="shared" si="0"/>
        <v>Lévesque, Gilles</v>
      </c>
      <c r="B16" s="70">
        <v>4</v>
      </c>
      <c r="C16" s="71" t="s">
        <v>181</v>
      </c>
      <c r="D16" s="72" t="s">
        <v>201</v>
      </c>
      <c r="E16" s="71" t="s">
        <v>21</v>
      </c>
      <c r="F16" s="71">
        <v>7</v>
      </c>
      <c r="G16" s="71">
        <v>30.2</v>
      </c>
      <c r="H16" s="71">
        <v>41</v>
      </c>
      <c r="I16" s="71">
        <v>62</v>
      </c>
      <c r="J16" s="71">
        <v>15</v>
      </c>
      <c r="K16" s="71">
        <v>2</v>
      </c>
      <c r="L16" s="71">
        <v>2</v>
      </c>
      <c r="M16" s="71">
        <v>2</v>
      </c>
      <c r="N16" s="71">
        <v>1</v>
      </c>
      <c r="O16" s="73" t="s">
        <v>91</v>
      </c>
    </row>
    <row r="17" spans="1:15" ht="16" customHeight="1" x14ac:dyDescent="0.25">
      <c r="A17" s="48" t="str">
        <f t="shared" si="0"/>
        <v>Thibodeau, Claude</v>
      </c>
      <c r="B17" s="70">
        <v>5</v>
      </c>
      <c r="C17" s="71" t="s">
        <v>181</v>
      </c>
      <c r="D17" s="72" t="s">
        <v>202</v>
      </c>
      <c r="E17" s="71" t="s">
        <v>1</v>
      </c>
      <c r="F17" s="71">
        <v>6</v>
      </c>
      <c r="G17" s="71">
        <v>11.2</v>
      </c>
      <c r="H17" s="71">
        <v>16</v>
      </c>
      <c r="I17" s="71">
        <v>19</v>
      </c>
      <c r="J17" s="71">
        <v>15</v>
      </c>
      <c r="K17" s="71">
        <v>6</v>
      </c>
      <c r="L17" s="71">
        <v>1</v>
      </c>
      <c r="M17" s="71">
        <v>2</v>
      </c>
      <c r="N17" s="71">
        <v>0</v>
      </c>
      <c r="O17" s="73" t="s">
        <v>92</v>
      </c>
    </row>
    <row r="18" spans="1:15" ht="16" customHeight="1" x14ac:dyDescent="0.25">
      <c r="A18" s="48" t="str">
        <f t="shared" si="0"/>
        <v>Vézina, Éric</v>
      </c>
      <c r="B18" s="70">
        <v>6</v>
      </c>
      <c r="C18" s="71" t="s">
        <v>181</v>
      </c>
      <c r="D18" s="72" t="s">
        <v>182</v>
      </c>
      <c r="E18" s="71" t="s">
        <v>1</v>
      </c>
      <c r="F18" s="71">
        <v>3</v>
      </c>
      <c r="G18" s="71">
        <v>14.1</v>
      </c>
      <c r="H18" s="71">
        <v>22</v>
      </c>
      <c r="I18" s="71">
        <v>19</v>
      </c>
      <c r="J18" s="71">
        <v>24</v>
      </c>
      <c r="K18" s="71">
        <v>6</v>
      </c>
      <c r="L18" s="71">
        <v>2</v>
      </c>
      <c r="M18" s="71">
        <v>1</v>
      </c>
      <c r="N18" s="71">
        <v>0</v>
      </c>
      <c r="O18" s="73" t="s">
        <v>93</v>
      </c>
    </row>
    <row r="19" spans="1:15" ht="16" customHeight="1" x14ac:dyDescent="0.25">
      <c r="A19" s="48" t="str">
        <f t="shared" si="0"/>
        <v>Schiller, Christian</v>
      </c>
      <c r="B19" s="70">
        <v>7</v>
      </c>
      <c r="C19" s="71" t="s">
        <v>181</v>
      </c>
      <c r="D19" s="72" t="s">
        <v>190</v>
      </c>
      <c r="E19" s="71" t="s">
        <v>8</v>
      </c>
      <c r="F19" s="71">
        <v>4</v>
      </c>
      <c r="G19" s="71">
        <v>16</v>
      </c>
      <c r="H19" s="71">
        <v>30</v>
      </c>
      <c r="I19" s="71">
        <v>23</v>
      </c>
      <c r="J19" s="71">
        <v>23</v>
      </c>
      <c r="K19" s="71">
        <v>7</v>
      </c>
      <c r="L19" s="71">
        <v>0</v>
      </c>
      <c r="M19" s="71">
        <v>3</v>
      </c>
      <c r="N19" s="71">
        <v>0</v>
      </c>
      <c r="O19" s="73" t="s">
        <v>94</v>
      </c>
    </row>
    <row r="20" spans="1:15" ht="16" customHeight="1" x14ac:dyDescent="0.25">
      <c r="A20" s="48" t="str">
        <f t="shared" si="0"/>
        <v>Cormier, Maurice</v>
      </c>
      <c r="B20" s="70">
        <v>8</v>
      </c>
      <c r="C20" s="71" t="s">
        <v>181</v>
      </c>
      <c r="D20" s="72" t="s">
        <v>203</v>
      </c>
      <c r="E20" s="71" t="s">
        <v>19</v>
      </c>
      <c r="F20" s="71">
        <v>2</v>
      </c>
      <c r="G20" s="71">
        <v>9</v>
      </c>
      <c r="H20" s="71">
        <v>17</v>
      </c>
      <c r="I20" s="71">
        <v>21</v>
      </c>
      <c r="J20" s="71">
        <v>6</v>
      </c>
      <c r="K20" s="71">
        <v>4</v>
      </c>
      <c r="L20" s="71">
        <v>1</v>
      </c>
      <c r="M20" s="71">
        <v>1</v>
      </c>
      <c r="N20" s="71">
        <v>0</v>
      </c>
      <c r="O20" s="73" t="s">
        <v>95</v>
      </c>
    </row>
    <row r="21" spans="1:15" ht="16" customHeight="1" thickBot="1" x14ac:dyDescent="0.3">
      <c r="A21" s="48" t="str">
        <f t="shared" si="0"/>
        <v>Dumontet, Yves</v>
      </c>
      <c r="B21" s="74">
        <v>9</v>
      </c>
      <c r="C21" s="75" t="s">
        <v>181</v>
      </c>
      <c r="D21" s="76" t="s">
        <v>204</v>
      </c>
      <c r="E21" s="75" t="s">
        <v>19</v>
      </c>
      <c r="F21" s="75">
        <v>1</v>
      </c>
      <c r="G21" s="75">
        <v>2</v>
      </c>
      <c r="H21" s="75">
        <v>5</v>
      </c>
      <c r="I21" s="75">
        <v>6</v>
      </c>
      <c r="J21" s="75">
        <v>1</v>
      </c>
      <c r="K21" s="75">
        <v>1</v>
      </c>
      <c r="L21" s="75">
        <v>0</v>
      </c>
      <c r="M21" s="75">
        <v>1</v>
      </c>
      <c r="N21" s="75">
        <v>0</v>
      </c>
      <c r="O21" s="77" t="s">
        <v>96</v>
      </c>
    </row>
    <row r="22" spans="1:15" ht="16" customHeight="1" x14ac:dyDescent="0.25">
      <c r="A22" s="48"/>
    </row>
    <row r="23" spans="1:15" ht="16" customHeight="1" x14ac:dyDescent="0.25">
      <c r="A23" s="48"/>
    </row>
    <row r="24" spans="1:15" ht="16" customHeight="1" x14ac:dyDescent="0.25">
      <c r="A24" s="48"/>
    </row>
    <row r="25" spans="1:15" ht="16" customHeight="1" x14ac:dyDescent="0.25">
      <c r="A25" s="48"/>
    </row>
    <row r="26" spans="1:15" ht="16" customHeight="1" x14ac:dyDescent="0.25">
      <c r="A26" s="48"/>
    </row>
    <row r="27" spans="1:15" ht="16" customHeight="1" x14ac:dyDescent="0.25">
      <c r="A27" s="48"/>
    </row>
    <row r="28" spans="1:15" ht="16" customHeight="1" x14ac:dyDescent="0.25">
      <c r="A28" s="48"/>
    </row>
    <row r="29" spans="1:15" ht="16" customHeight="1" x14ac:dyDescent="0.25">
      <c r="A29" s="48"/>
    </row>
    <row r="30" spans="1:15" ht="16" customHeight="1" x14ac:dyDescent="0.25">
      <c r="A30" s="48"/>
    </row>
    <row r="31" spans="1:15" ht="16" customHeight="1" x14ac:dyDescent="0.25">
      <c r="A31" s="48"/>
    </row>
    <row r="32" spans="1:15" ht="16" customHeight="1" x14ac:dyDescent="0.25">
      <c r="A32" s="48"/>
    </row>
    <row r="33" spans="1:1" ht="16" customHeight="1" x14ac:dyDescent="0.25">
      <c r="A33" s="48"/>
    </row>
    <row r="34" spans="1:1" ht="16" customHeight="1" x14ac:dyDescent="0.25">
      <c r="A34" s="48"/>
    </row>
    <row r="35" spans="1:1" ht="16" customHeight="1" x14ac:dyDescent="0.25">
      <c r="A35" s="48"/>
    </row>
    <row r="36" spans="1:1" ht="16" customHeight="1" x14ac:dyDescent="0.25">
      <c r="A36" s="48"/>
    </row>
    <row r="37" spans="1:1" ht="16" customHeight="1" x14ac:dyDescent="0.25">
      <c r="A37" s="48"/>
    </row>
    <row r="38" spans="1:1" ht="16" customHeight="1" x14ac:dyDescent="0.25">
      <c r="A38" s="48"/>
    </row>
    <row r="39" spans="1:1" ht="16" customHeight="1" x14ac:dyDescent="0.25">
      <c r="A39" s="48"/>
    </row>
    <row r="40" spans="1:1" ht="16" customHeight="1" x14ac:dyDescent="0.25">
      <c r="A40" s="48"/>
    </row>
    <row r="41" spans="1:1" ht="16" customHeight="1" x14ac:dyDescent="0.25">
      <c r="A41" s="48"/>
    </row>
    <row r="42" spans="1:1" ht="16" customHeight="1" x14ac:dyDescent="0.25">
      <c r="A42" s="48"/>
    </row>
    <row r="43" spans="1:1" ht="16" customHeight="1" x14ac:dyDescent="0.25">
      <c r="A43" s="48"/>
    </row>
    <row r="44" spans="1:1" ht="16" customHeight="1" x14ac:dyDescent="0.25">
      <c r="A44" s="48"/>
    </row>
    <row r="45" spans="1:1" ht="16" customHeight="1" x14ac:dyDescent="0.25">
      <c r="A45" s="48"/>
    </row>
    <row r="46" spans="1:1" ht="16" customHeight="1" x14ac:dyDescent="0.25">
      <c r="A46" s="48"/>
    </row>
  </sheetData>
  <mergeCells count="3">
    <mergeCell ref="B1:O1"/>
    <mergeCell ref="M2:O2"/>
    <mergeCell ref="B3:O3"/>
  </mergeCells>
  <phoneticPr fontId="0" type="noConversion"/>
  <hyperlinks>
    <hyperlink ref="M2:O2" location="LANCEURS!A1" display="RETOUR" xr:uid="{00000000-0004-0000-1000-000000000000}"/>
  </hyperlinks>
  <pageMargins left="0.78740157499999996" right="0.78740157499999996" top="0.984251969" bottom="0.984251969" header="0.5" footer="0.5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46"/>
  <sheetViews>
    <sheetView showRowColHeaders="0" topLeftCell="B1" workbookViewId="0">
      <selection activeCell="B5" sqref="B5"/>
    </sheetView>
  </sheetViews>
  <sheetFormatPr baseColWidth="10" defaultColWidth="9.1796875" defaultRowHeight="16" customHeight="1" x14ac:dyDescent="0.25"/>
  <cols>
    <col min="1" max="1" width="6.7265625" style="47" hidden="1" customWidth="1"/>
    <col min="2" max="3" width="6.7265625" style="47" customWidth="1"/>
    <col min="4" max="4" width="25.7265625" style="47" customWidth="1"/>
    <col min="5" max="14" width="6.7265625" style="47" customWidth="1"/>
    <col min="15" max="16384" width="9.1796875" style="47"/>
  </cols>
  <sheetData>
    <row r="1" spans="1:17" s="19" customFormat="1" ht="25.5" thickBot="1" x14ac:dyDescent="0.55000000000000004">
      <c r="B1" s="347" t="s">
        <v>110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10"/>
      <c r="Q1" s="10"/>
    </row>
    <row r="2" spans="1:17" s="19" customFormat="1" ht="16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M2" s="363" t="s">
        <v>295</v>
      </c>
      <c r="N2" s="364"/>
      <c r="O2" s="368"/>
    </row>
    <row r="3" spans="1:17" s="19" customFormat="1" ht="16" customHeight="1" x14ac:dyDescent="0.4">
      <c r="B3" s="359" t="s">
        <v>304</v>
      </c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46"/>
      <c r="Q3" s="46"/>
    </row>
    <row r="4" spans="1:17" s="19" customFormat="1" ht="8.25" customHeight="1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s="19" customFormat="1" ht="16" customHeight="1" thickBot="1" x14ac:dyDescent="0.3">
      <c r="B5" s="26" t="s">
        <v>298</v>
      </c>
      <c r="C5" s="29" t="s">
        <v>301</v>
      </c>
      <c r="D5" s="27" t="s">
        <v>299</v>
      </c>
      <c r="E5" s="27" t="s">
        <v>6</v>
      </c>
      <c r="F5" s="27" t="s">
        <v>13</v>
      </c>
      <c r="G5" s="28" t="s">
        <v>14</v>
      </c>
      <c r="H5" s="28" t="s">
        <v>0</v>
      </c>
      <c r="I5" s="28" t="s">
        <v>7</v>
      </c>
      <c r="J5" s="28" t="s">
        <v>9</v>
      </c>
      <c r="K5" s="28" t="s">
        <v>10</v>
      </c>
      <c r="L5" s="28" t="s">
        <v>15</v>
      </c>
      <c r="M5" s="28" t="s">
        <v>16</v>
      </c>
      <c r="N5" s="28" t="s">
        <v>17</v>
      </c>
      <c r="O5" s="31" t="s">
        <v>18</v>
      </c>
    </row>
    <row r="6" spans="1:17" ht="16" customHeight="1" thickTop="1" x14ac:dyDescent="0.25">
      <c r="A6" s="48" t="str">
        <f t="shared" ref="A6:A23" si="0">D6</f>
        <v>Forbes, Michel</v>
      </c>
      <c r="B6" s="66">
        <v>1</v>
      </c>
      <c r="C6" s="67" t="s">
        <v>20</v>
      </c>
      <c r="D6" s="68" t="s">
        <v>187</v>
      </c>
      <c r="E6" s="67" t="s">
        <v>19</v>
      </c>
      <c r="F6" s="67">
        <v>23</v>
      </c>
      <c r="G6" s="67">
        <v>128.1</v>
      </c>
      <c r="H6" s="67">
        <v>100</v>
      </c>
      <c r="I6" s="67">
        <v>202</v>
      </c>
      <c r="J6" s="67">
        <v>29</v>
      </c>
      <c r="K6" s="67">
        <v>25</v>
      </c>
      <c r="L6" s="67">
        <v>14</v>
      </c>
      <c r="M6" s="67">
        <v>5</v>
      </c>
      <c r="N6" s="67">
        <v>4</v>
      </c>
      <c r="O6" s="69" t="s">
        <v>97</v>
      </c>
    </row>
    <row r="7" spans="1:17" ht="16" customHeight="1" x14ac:dyDescent="0.25">
      <c r="A7" s="48" t="str">
        <f t="shared" si="0"/>
        <v>Beaudoin, Stéphane</v>
      </c>
      <c r="B7" s="70">
        <v>2</v>
      </c>
      <c r="C7" s="71" t="s">
        <v>20</v>
      </c>
      <c r="D7" s="72" t="s">
        <v>184</v>
      </c>
      <c r="E7" s="71" t="s">
        <v>3</v>
      </c>
      <c r="F7" s="71">
        <v>19</v>
      </c>
      <c r="G7" s="71">
        <v>101.2</v>
      </c>
      <c r="H7" s="71">
        <v>81</v>
      </c>
      <c r="I7" s="71">
        <v>136</v>
      </c>
      <c r="J7" s="71">
        <v>52</v>
      </c>
      <c r="K7" s="71">
        <v>25</v>
      </c>
      <c r="L7" s="71">
        <v>11</v>
      </c>
      <c r="M7" s="71">
        <v>2</v>
      </c>
      <c r="N7" s="71">
        <v>2</v>
      </c>
      <c r="O7" s="73" t="s">
        <v>98</v>
      </c>
    </row>
    <row r="8" spans="1:17" ht="16" customHeight="1" x14ac:dyDescent="0.25">
      <c r="A8" s="48" t="str">
        <f t="shared" si="0"/>
        <v>Beacon, Allan</v>
      </c>
      <c r="B8" s="70">
        <v>3</v>
      </c>
      <c r="C8" s="71" t="s">
        <v>20</v>
      </c>
      <c r="D8" s="72" t="s">
        <v>185</v>
      </c>
      <c r="E8" s="71" t="s">
        <v>1</v>
      </c>
      <c r="F8" s="71">
        <v>21</v>
      </c>
      <c r="G8" s="71">
        <v>109</v>
      </c>
      <c r="H8" s="71">
        <v>128</v>
      </c>
      <c r="I8" s="71">
        <v>180</v>
      </c>
      <c r="J8" s="71">
        <v>42</v>
      </c>
      <c r="K8" s="71">
        <v>23</v>
      </c>
      <c r="L8" s="71">
        <v>12</v>
      </c>
      <c r="M8" s="71">
        <v>9</v>
      </c>
      <c r="N8" s="71">
        <v>1</v>
      </c>
      <c r="O8" s="73" t="s">
        <v>99</v>
      </c>
    </row>
    <row r="9" spans="1:17" ht="16" customHeight="1" x14ac:dyDescent="0.25">
      <c r="A9" s="48" t="str">
        <f t="shared" si="0"/>
        <v>Wilson, Robert</v>
      </c>
      <c r="B9" s="70">
        <v>4</v>
      </c>
      <c r="C9" s="71" t="s">
        <v>20</v>
      </c>
      <c r="D9" s="72" t="s">
        <v>205</v>
      </c>
      <c r="E9" s="71" t="s">
        <v>21</v>
      </c>
      <c r="F9" s="71">
        <v>14</v>
      </c>
      <c r="G9" s="71">
        <v>72</v>
      </c>
      <c r="H9" s="71">
        <v>88</v>
      </c>
      <c r="I9" s="71">
        <v>119</v>
      </c>
      <c r="J9" s="71">
        <v>21</v>
      </c>
      <c r="K9" s="71">
        <v>13</v>
      </c>
      <c r="L9" s="71">
        <v>6</v>
      </c>
      <c r="M9" s="71">
        <v>5</v>
      </c>
      <c r="N9" s="71">
        <v>1</v>
      </c>
      <c r="O9" s="73" t="s">
        <v>100</v>
      </c>
    </row>
    <row r="10" spans="1:17" ht="16" customHeight="1" x14ac:dyDescent="0.25">
      <c r="A10" s="48" t="str">
        <f t="shared" si="0"/>
        <v>Lévesque, Gilles</v>
      </c>
      <c r="B10" s="70">
        <v>5</v>
      </c>
      <c r="C10" s="71" t="s">
        <v>20</v>
      </c>
      <c r="D10" s="72" t="s">
        <v>201</v>
      </c>
      <c r="E10" s="71" t="s">
        <v>21</v>
      </c>
      <c r="F10" s="71">
        <v>10</v>
      </c>
      <c r="G10" s="71">
        <v>52</v>
      </c>
      <c r="H10" s="71">
        <v>65</v>
      </c>
      <c r="I10" s="71">
        <v>92</v>
      </c>
      <c r="J10" s="71">
        <v>23</v>
      </c>
      <c r="K10" s="71">
        <v>10</v>
      </c>
      <c r="L10" s="71">
        <v>4</v>
      </c>
      <c r="M10" s="71">
        <v>5</v>
      </c>
      <c r="N10" s="71">
        <v>0</v>
      </c>
      <c r="O10" s="73" t="s">
        <v>101</v>
      </c>
    </row>
    <row r="11" spans="1:17" ht="16" customHeight="1" x14ac:dyDescent="0.25">
      <c r="A11" s="48" t="str">
        <f t="shared" si="0"/>
        <v>Poulin, Richard</v>
      </c>
      <c r="B11" s="70">
        <v>6</v>
      </c>
      <c r="C11" s="71" t="s">
        <v>20</v>
      </c>
      <c r="D11" s="72" t="s">
        <v>186</v>
      </c>
      <c r="E11" s="71" t="s">
        <v>8</v>
      </c>
      <c r="F11" s="71">
        <v>23</v>
      </c>
      <c r="G11" s="71">
        <v>127</v>
      </c>
      <c r="H11" s="71">
        <v>159</v>
      </c>
      <c r="I11" s="71">
        <v>245</v>
      </c>
      <c r="J11" s="71">
        <v>34</v>
      </c>
      <c r="K11" s="71">
        <v>13</v>
      </c>
      <c r="L11" s="71">
        <v>9</v>
      </c>
      <c r="M11" s="71">
        <v>11</v>
      </c>
      <c r="N11" s="71">
        <v>3</v>
      </c>
      <c r="O11" s="73" t="s">
        <v>101</v>
      </c>
    </row>
    <row r="12" spans="1:17" ht="16" customHeight="1" x14ac:dyDescent="0.25">
      <c r="A12" s="48" t="str">
        <f t="shared" si="0"/>
        <v>Brodeur, Michel</v>
      </c>
      <c r="B12" s="70">
        <v>7</v>
      </c>
      <c r="C12" s="71" t="s">
        <v>20</v>
      </c>
      <c r="D12" s="72" t="s">
        <v>206</v>
      </c>
      <c r="E12" s="71" t="s">
        <v>4</v>
      </c>
      <c r="F12" s="71">
        <v>17</v>
      </c>
      <c r="G12" s="71">
        <v>87.1</v>
      </c>
      <c r="H12" s="71">
        <v>151</v>
      </c>
      <c r="I12" s="71">
        <v>160</v>
      </c>
      <c r="J12" s="71">
        <v>82</v>
      </c>
      <c r="K12" s="71">
        <v>23</v>
      </c>
      <c r="L12" s="71">
        <v>2</v>
      </c>
      <c r="M12" s="71">
        <v>14</v>
      </c>
      <c r="N12" s="71">
        <v>1</v>
      </c>
      <c r="O12" s="73" t="s">
        <v>102</v>
      </c>
    </row>
    <row r="13" spans="1:17" ht="16" customHeight="1" x14ac:dyDescent="0.25">
      <c r="A13" s="48"/>
      <c r="B13" s="78"/>
      <c r="C13" s="79"/>
      <c r="D13" s="80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81"/>
    </row>
    <row r="14" spans="1:17" ht="16" customHeight="1" x14ac:dyDescent="0.25">
      <c r="A14" s="48" t="str">
        <f t="shared" si="0"/>
        <v>Blouin, Stéphane</v>
      </c>
      <c r="B14" s="70">
        <v>1</v>
      </c>
      <c r="C14" s="71" t="s">
        <v>181</v>
      </c>
      <c r="D14" s="72" t="s">
        <v>207</v>
      </c>
      <c r="E14" s="71" t="s">
        <v>1</v>
      </c>
      <c r="F14" s="71">
        <v>1</v>
      </c>
      <c r="G14" s="71">
        <v>0.1</v>
      </c>
      <c r="H14" s="71">
        <v>0</v>
      </c>
      <c r="I14" s="71">
        <v>0</v>
      </c>
      <c r="J14" s="71">
        <v>0</v>
      </c>
      <c r="K14" s="71">
        <v>0</v>
      </c>
      <c r="L14" s="71">
        <v>0</v>
      </c>
      <c r="M14" s="71">
        <v>0</v>
      </c>
      <c r="N14" s="71">
        <v>0</v>
      </c>
      <c r="O14" s="73" t="s">
        <v>89</v>
      </c>
    </row>
    <row r="15" spans="1:17" ht="16" customHeight="1" x14ac:dyDescent="0.25">
      <c r="A15" s="48" t="str">
        <f t="shared" si="0"/>
        <v>Dupuis, Richard</v>
      </c>
      <c r="B15" s="70">
        <v>2</v>
      </c>
      <c r="C15" s="71" t="s">
        <v>181</v>
      </c>
      <c r="D15" s="72" t="s">
        <v>198</v>
      </c>
      <c r="E15" s="71" t="s">
        <v>3</v>
      </c>
      <c r="F15" s="71">
        <v>3</v>
      </c>
      <c r="G15" s="71">
        <v>17</v>
      </c>
      <c r="H15" s="71">
        <v>10</v>
      </c>
      <c r="I15" s="71">
        <v>24</v>
      </c>
      <c r="J15" s="71">
        <v>3</v>
      </c>
      <c r="K15" s="71">
        <v>1</v>
      </c>
      <c r="L15" s="71">
        <v>0</v>
      </c>
      <c r="M15" s="71">
        <v>2</v>
      </c>
      <c r="N15" s="71">
        <v>1</v>
      </c>
      <c r="O15" s="73" t="s">
        <v>103</v>
      </c>
    </row>
    <row r="16" spans="1:17" ht="16" customHeight="1" x14ac:dyDescent="0.25">
      <c r="A16" s="48" t="str">
        <f t="shared" si="0"/>
        <v>Morin, Marcel</v>
      </c>
      <c r="B16" s="70">
        <v>3</v>
      </c>
      <c r="C16" s="71" t="s">
        <v>181</v>
      </c>
      <c r="D16" s="72" t="s">
        <v>192</v>
      </c>
      <c r="E16" s="71" t="s">
        <v>8</v>
      </c>
      <c r="F16" s="71">
        <v>2</v>
      </c>
      <c r="G16" s="71">
        <v>3</v>
      </c>
      <c r="H16" s="71">
        <v>3</v>
      </c>
      <c r="I16" s="71">
        <v>5</v>
      </c>
      <c r="J16" s="71">
        <v>1</v>
      </c>
      <c r="K16" s="71">
        <v>0</v>
      </c>
      <c r="L16" s="71">
        <v>0</v>
      </c>
      <c r="M16" s="71">
        <v>0</v>
      </c>
      <c r="N16" s="71">
        <v>0</v>
      </c>
      <c r="O16" s="73" t="s">
        <v>66</v>
      </c>
    </row>
    <row r="17" spans="1:15" ht="16" customHeight="1" x14ac:dyDescent="0.25">
      <c r="A17" s="48" t="str">
        <f t="shared" si="0"/>
        <v>Thibodeau, Claude</v>
      </c>
      <c r="B17" s="70">
        <v>4</v>
      </c>
      <c r="C17" s="71" t="s">
        <v>181</v>
      </c>
      <c r="D17" s="72" t="s">
        <v>202</v>
      </c>
      <c r="E17" s="71" t="s">
        <v>3</v>
      </c>
      <c r="F17" s="71">
        <v>3</v>
      </c>
      <c r="G17" s="71">
        <v>9.1</v>
      </c>
      <c r="H17" s="71">
        <v>11</v>
      </c>
      <c r="I17" s="71">
        <v>10</v>
      </c>
      <c r="J17" s="71">
        <v>6</v>
      </c>
      <c r="K17" s="71">
        <v>3</v>
      </c>
      <c r="L17" s="71">
        <v>2</v>
      </c>
      <c r="M17" s="71">
        <v>0</v>
      </c>
      <c r="N17" s="71">
        <v>0</v>
      </c>
      <c r="O17" s="73" t="s">
        <v>74</v>
      </c>
    </row>
    <row r="18" spans="1:15" ht="16" customHeight="1" x14ac:dyDescent="0.25">
      <c r="A18" s="48" t="str">
        <f t="shared" si="0"/>
        <v>Larivière, Michel</v>
      </c>
      <c r="B18" s="70">
        <v>5</v>
      </c>
      <c r="C18" s="71" t="s">
        <v>181</v>
      </c>
      <c r="D18" s="72" t="s">
        <v>194</v>
      </c>
      <c r="E18" s="71" t="s">
        <v>21</v>
      </c>
      <c r="F18" s="71">
        <v>2</v>
      </c>
      <c r="G18" s="71">
        <v>8</v>
      </c>
      <c r="H18" s="71">
        <v>11</v>
      </c>
      <c r="I18" s="71">
        <v>23</v>
      </c>
      <c r="J18" s="71">
        <v>1</v>
      </c>
      <c r="K18" s="71">
        <v>0</v>
      </c>
      <c r="L18" s="71">
        <v>0</v>
      </c>
      <c r="M18" s="71">
        <v>2</v>
      </c>
      <c r="N18" s="71">
        <v>0</v>
      </c>
      <c r="O18" s="73" t="s">
        <v>104</v>
      </c>
    </row>
    <row r="19" spans="1:15" ht="16" customHeight="1" x14ac:dyDescent="0.25">
      <c r="A19" s="48" t="str">
        <f t="shared" si="0"/>
        <v>Vézina, Éric</v>
      </c>
      <c r="B19" s="70">
        <v>6</v>
      </c>
      <c r="C19" s="71" t="s">
        <v>181</v>
      </c>
      <c r="D19" s="72" t="s">
        <v>182</v>
      </c>
      <c r="E19" s="71" t="s">
        <v>1</v>
      </c>
      <c r="F19" s="71">
        <v>5</v>
      </c>
      <c r="G19" s="71">
        <v>12</v>
      </c>
      <c r="H19" s="71">
        <v>19</v>
      </c>
      <c r="I19" s="71">
        <v>20</v>
      </c>
      <c r="J19" s="71">
        <v>13</v>
      </c>
      <c r="K19" s="71">
        <v>6</v>
      </c>
      <c r="L19" s="71">
        <v>0</v>
      </c>
      <c r="M19" s="71">
        <v>1</v>
      </c>
      <c r="N19" s="71">
        <v>0</v>
      </c>
      <c r="O19" s="73" t="s">
        <v>105</v>
      </c>
    </row>
    <row r="20" spans="1:15" ht="16" customHeight="1" x14ac:dyDescent="0.25">
      <c r="A20" s="48" t="str">
        <f t="shared" si="0"/>
        <v>Dinicolantonio, Nick</v>
      </c>
      <c r="B20" s="70">
        <v>7</v>
      </c>
      <c r="C20" s="71" t="s">
        <v>181</v>
      </c>
      <c r="D20" s="72" t="s">
        <v>193</v>
      </c>
      <c r="E20" s="71" t="s">
        <v>4</v>
      </c>
      <c r="F20" s="71">
        <v>10</v>
      </c>
      <c r="G20" s="71">
        <v>37.200000000000003</v>
      </c>
      <c r="H20" s="71">
        <v>69</v>
      </c>
      <c r="I20" s="71">
        <v>100</v>
      </c>
      <c r="J20" s="71">
        <v>5</v>
      </c>
      <c r="K20" s="71">
        <v>2</v>
      </c>
      <c r="L20" s="71">
        <v>2</v>
      </c>
      <c r="M20" s="71">
        <v>4</v>
      </c>
      <c r="N20" s="71">
        <v>0</v>
      </c>
      <c r="O20" s="73" t="s">
        <v>106</v>
      </c>
    </row>
    <row r="21" spans="1:15" ht="16" customHeight="1" x14ac:dyDescent="0.25">
      <c r="A21" s="48" t="str">
        <f t="shared" si="0"/>
        <v>Schiller, Serge</v>
      </c>
      <c r="B21" s="70">
        <v>8</v>
      </c>
      <c r="C21" s="71" t="s">
        <v>181</v>
      </c>
      <c r="D21" s="72" t="s">
        <v>208</v>
      </c>
      <c r="E21" s="71" t="s">
        <v>19</v>
      </c>
      <c r="F21" s="71">
        <v>1</v>
      </c>
      <c r="G21" s="71">
        <v>2.2000000000000002</v>
      </c>
      <c r="H21" s="71">
        <v>5</v>
      </c>
      <c r="I21" s="71">
        <v>6</v>
      </c>
      <c r="J21" s="71">
        <v>1</v>
      </c>
      <c r="K21" s="71">
        <v>0</v>
      </c>
      <c r="L21" s="71">
        <v>0</v>
      </c>
      <c r="M21" s="71">
        <v>0</v>
      </c>
      <c r="N21" s="71">
        <v>0</v>
      </c>
      <c r="O21" s="73" t="s">
        <v>107</v>
      </c>
    </row>
    <row r="22" spans="1:15" ht="16" customHeight="1" x14ac:dyDescent="0.25">
      <c r="A22" s="48" t="str">
        <f t="shared" si="0"/>
        <v>Dumontet, Yves</v>
      </c>
      <c r="B22" s="70">
        <v>9</v>
      </c>
      <c r="C22" s="71" t="s">
        <v>181</v>
      </c>
      <c r="D22" s="72" t="s">
        <v>204</v>
      </c>
      <c r="E22" s="71" t="s">
        <v>1</v>
      </c>
      <c r="F22" s="71">
        <v>4</v>
      </c>
      <c r="G22" s="71">
        <v>9</v>
      </c>
      <c r="H22" s="71">
        <v>22</v>
      </c>
      <c r="I22" s="71">
        <v>24</v>
      </c>
      <c r="J22" s="71">
        <v>5</v>
      </c>
      <c r="K22" s="71">
        <v>1</v>
      </c>
      <c r="L22" s="71">
        <v>0</v>
      </c>
      <c r="M22" s="71">
        <v>1</v>
      </c>
      <c r="N22" s="71">
        <v>0</v>
      </c>
      <c r="O22" s="73" t="s">
        <v>108</v>
      </c>
    </row>
    <row r="23" spans="1:15" ht="16" customHeight="1" thickBot="1" x14ac:dyDescent="0.3">
      <c r="A23" s="48" t="str">
        <f t="shared" si="0"/>
        <v>Lachapelle, Jean</v>
      </c>
      <c r="B23" s="74">
        <v>10</v>
      </c>
      <c r="C23" s="75" t="s">
        <v>181</v>
      </c>
      <c r="D23" s="76" t="s">
        <v>195</v>
      </c>
      <c r="E23" s="75" t="s">
        <v>3</v>
      </c>
      <c r="F23" s="75">
        <v>3</v>
      </c>
      <c r="G23" s="75">
        <v>12</v>
      </c>
      <c r="H23" s="75">
        <v>35</v>
      </c>
      <c r="I23" s="75">
        <v>38</v>
      </c>
      <c r="J23" s="75">
        <v>7</v>
      </c>
      <c r="K23" s="75">
        <v>1</v>
      </c>
      <c r="L23" s="75">
        <v>0</v>
      </c>
      <c r="M23" s="75">
        <v>2</v>
      </c>
      <c r="N23" s="75">
        <v>0</v>
      </c>
      <c r="O23" s="77" t="s">
        <v>109</v>
      </c>
    </row>
    <row r="24" spans="1:15" ht="16" customHeight="1" x14ac:dyDescent="0.25">
      <c r="A24" s="48"/>
    </row>
    <row r="25" spans="1:15" ht="16" customHeight="1" x14ac:dyDescent="0.25">
      <c r="A25" s="48"/>
    </row>
    <row r="26" spans="1:15" ht="16" customHeight="1" x14ac:dyDescent="0.25">
      <c r="A26" s="48"/>
    </row>
    <row r="27" spans="1:15" ht="16" customHeight="1" x14ac:dyDescent="0.25">
      <c r="A27" s="48"/>
    </row>
    <row r="28" spans="1:15" ht="16" customHeight="1" x14ac:dyDescent="0.25">
      <c r="A28" s="48"/>
    </row>
    <row r="29" spans="1:15" ht="16" customHeight="1" x14ac:dyDescent="0.25">
      <c r="A29" s="48"/>
    </row>
    <row r="30" spans="1:15" ht="16" customHeight="1" x14ac:dyDescent="0.25">
      <c r="A30" s="48"/>
    </row>
    <row r="31" spans="1:15" ht="16" customHeight="1" x14ac:dyDescent="0.25">
      <c r="A31" s="48"/>
    </row>
    <row r="32" spans="1:15" ht="16" customHeight="1" x14ac:dyDescent="0.25">
      <c r="A32" s="48"/>
    </row>
    <row r="33" spans="1:1" ht="16" customHeight="1" x14ac:dyDescent="0.25">
      <c r="A33" s="48"/>
    </row>
    <row r="34" spans="1:1" ht="16" customHeight="1" x14ac:dyDescent="0.25">
      <c r="A34" s="48"/>
    </row>
    <row r="35" spans="1:1" ht="16" customHeight="1" x14ac:dyDescent="0.25">
      <c r="A35" s="48"/>
    </row>
    <row r="36" spans="1:1" ht="16" customHeight="1" x14ac:dyDescent="0.25">
      <c r="A36" s="48"/>
    </row>
    <row r="37" spans="1:1" ht="16" customHeight="1" x14ac:dyDescent="0.25">
      <c r="A37" s="48"/>
    </row>
    <row r="38" spans="1:1" ht="16" customHeight="1" x14ac:dyDescent="0.25">
      <c r="A38" s="48"/>
    </row>
    <row r="39" spans="1:1" ht="16" customHeight="1" x14ac:dyDescent="0.25">
      <c r="A39" s="48"/>
    </row>
    <row r="40" spans="1:1" ht="16" customHeight="1" x14ac:dyDescent="0.25">
      <c r="A40" s="48"/>
    </row>
    <row r="41" spans="1:1" ht="16" customHeight="1" x14ac:dyDescent="0.25">
      <c r="A41" s="48"/>
    </row>
    <row r="42" spans="1:1" ht="16" customHeight="1" x14ac:dyDescent="0.25">
      <c r="A42" s="48"/>
    </row>
    <row r="43" spans="1:1" ht="16" customHeight="1" x14ac:dyDescent="0.25">
      <c r="A43" s="48"/>
    </row>
    <row r="44" spans="1:1" ht="16" customHeight="1" x14ac:dyDescent="0.25">
      <c r="A44" s="48"/>
    </row>
    <row r="45" spans="1:1" ht="16" customHeight="1" x14ac:dyDescent="0.25">
      <c r="A45" s="48"/>
    </row>
    <row r="46" spans="1:1" ht="16" customHeight="1" x14ac:dyDescent="0.25">
      <c r="A46" s="48"/>
    </row>
  </sheetData>
  <mergeCells count="3">
    <mergeCell ref="B1:O1"/>
    <mergeCell ref="M2:O2"/>
    <mergeCell ref="B3:O3"/>
  </mergeCells>
  <phoneticPr fontId="0" type="noConversion"/>
  <hyperlinks>
    <hyperlink ref="M2:O2" location="LANCEURS!A1" display="RETOUR" xr:uid="{00000000-0004-0000-1100-000000000000}"/>
  </hyperlinks>
  <pageMargins left="0.78740157499999996" right="0.78740157499999996" top="0.984251969" bottom="0.984251969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46"/>
  <sheetViews>
    <sheetView showRowColHeaders="0" topLeftCell="B1" workbookViewId="0">
      <selection activeCell="B5" sqref="B5"/>
    </sheetView>
  </sheetViews>
  <sheetFormatPr baseColWidth="10" defaultColWidth="11.453125" defaultRowHeight="16" customHeight="1" x14ac:dyDescent="0.25"/>
  <cols>
    <col min="1" max="1" width="19.54296875" style="83" hidden="1" customWidth="1"/>
    <col min="2" max="3" width="6.7265625" style="83" customWidth="1"/>
    <col min="4" max="4" width="25.7265625" style="83" customWidth="1"/>
    <col min="5" max="14" width="6.7265625" style="83" customWidth="1"/>
    <col min="15" max="15" width="11.453125" style="84"/>
    <col min="16" max="16384" width="11.453125" style="83"/>
  </cols>
  <sheetData>
    <row r="1" spans="1:17" s="19" customFormat="1" ht="25.5" thickBot="1" x14ac:dyDescent="0.55000000000000004">
      <c r="B1" s="347" t="s">
        <v>110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10"/>
      <c r="Q1" s="10"/>
    </row>
    <row r="2" spans="1:17" s="19" customFormat="1" ht="16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M2" s="363" t="s">
        <v>295</v>
      </c>
      <c r="N2" s="364"/>
      <c r="O2" s="368"/>
    </row>
    <row r="3" spans="1:17" s="19" customFormat="1" ht="16" customHeight="1" x14ac:dyDescent="0.4">
      <c r="B3" s="359" t="s">
        <v>305</v>
      </c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46"/>
      <c r="Q3" s="46"/>
    </row>
    <row r="4" spans="1:17" s="19" customFormat="1" ht="8.25" customHeight="1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s="19" customFormat="1" ht="16" customHeight="1" thickBot="1" x14ac:dyDescent="0.3">
      <c r="B5" s="26" t="s">
        <v>298</v>
      </c>
      <c r="C5" s="29" t="s">
        <v>301</v>
      </c>
      <c r="D5" s="27" t="s">
        <v>299</v>
      </c>
      <c r="E5" s="27" t="s">
        <v>6</v>
      </c>
      <c r="F5" s="27" t="s">
        <v>13</v>
      </c>
      <c r="G5" s="28" t="s">
        <v>14</v>
      </c>
      <c r="H5" s="28" t="s">
        <v>0</v>
      </c>
      <c r="I5" s="28" t="s">
        <v>7</v>
      </c>
      <c r="J5" s="28" t="s">
        <v>9</v>
      </c>
      <c r="K5" s="28" t="s">
        <v>10</v>
      </c>
      <c r="L5" s="28" t="s">
        <v>15</v>
      </c>
      <c r="M5" s="28" t="s">
        <v>16</v>
      </c>
      <c r="N5" s="28" t="s">
        <v>17</v>
      </c>
      <c r="O5" s="31" t="s">
        <v>18</v>
      </c>
    </row>
    <row r="6" spans="1:17" s="82" customFormat="1" ht="16" customHeight="1" thickTop="1" x14ac:dyDescent="0.25">
      <c r="A6" s="30" t="str">
        <f t="shared" ref="A6:A11" si="0">D6</f>
        <v>Wilson, Robert</v>
      </c>
      <c r="B6" s="85">
        <v>1</v>
      </c>
      <c r="C6" s="86" t="s">
        <v>20</v>
      </c>
      <c r="D6" s="87" t="s">
        <v>205</v>
      </c>
      <c r="E6" s="86" t="s">
        <v>8</v>
      </c>
      <c r="F6" s="86">
        <v>16</v>
      </c>
      <c r="G6" s="86">
        <v>88.2</v>
      </c>
      <c r="H6" s="86">
        <v>91</v>
      </c>
      <c r="I6" s="86">
        <v>130</v>
      </c>
      <c r="J6" s="86">
        <v>32</v>
      </c>
      <c r="K6" s="86">
        <v>13</v>
      </c>
      <c r="L6" s="86">
        <v>8</v>
      </c>
      <c r="M6" s="86">
        <v>5</v>
      </c>
      <c r="N6" s="86">
        <v>2</v>
      </c>
      <c r="O6" s="88">
        <f t="shared" ref="O6:O11" si="1">H6/G6</f>
        <v>1.0317460317460316</v>
      </c>
    </row>
    <row r="7" spans="1:17" s="82" customFormat="1" ht="16" customHeight="1" x14ac:dyDescent="0.25">
      <c r="A7" s="30" t="str">
        <f t="shared" si="0"/>
        <v>Beacon, Allan</v>
      </c>
      <c r="B7" s="89">
        <v>2</v>
      </c>
      <c r="C7" s="90" t="s">
        <v>20</v>
      </c>
      <c r="D7" s="91" t="s">
        <v>185</v>
      </c>
      <c r="E7" s="90" t="s">
        <v>1</v>
      </c>
      <c r="F7" s="90">
        <v>23</v>
      </c>
      <c r="G7" s="90">
        <v>125.1</v>
      </c>
      <c r="H7" s="90">
        <v>132</v>
      </c>
      <c r="I7" s="90">
        <v>186</v>
      </c>
      <c r="J7" s="90">
        <v>46</v>
      </c>
      <c r="K7" s="90">
        <v>26</v>
      </c>
      <c r="L7" s="90">
        <v>14</v>
      </c>
      <c r="M7" s="90">
        <v>4</v>
      </c>
      <c r="N7" s="90">
        <v>3</v>
      </c>
      <c r="O7" s="92">
        <f t="shared" si="1"/>
        <v>1.0551558752997603</v>
      </c>
    </row>
    <row r="8" spans="1:17" s="82" customFormat="1" ht="16" customHeight="1" x14ac:dyDescent="0.25">
      <c r="A8" s="30" t="str">
        <f t="shared" si="0"/>
        <v>Brodeur, Michel</v>
      </c>
      <c r="B8" s="89">
        <v>3</v>
      </c>
      <c r="C8" s="90" t="s">
        <v>20</v>
      </c>
      <c r="D8" s="91" t="s">
        <v>206</v>
      </c>
      <c r="E8" s="90" t="s">
        <v>4</v>
      </c>
      <c r="F8" s="90">
        <v>27</v>
      </c>
      <c r="G8" s="90">
        <v>160</v>
      </c>
      <c r="H8" s="90">
        <v>171</v>
      </c>
      <c r="I8" s="90">
        <v>229</v>
      </c>
      <c r="J8" s="90">
        <v>120</v>
      </c>
      <c r="K8" s="90">
        <v>50</v>
      </c>
      <c r="L8" s="90">
        <v>15</v>
      </c>
      <c r="M8" s="90">
        <v>11</v>
      </c>
      <c r="N8" s="90">
        <v>1</v>
      </c>
      <c r="O8" s="92">
        <f t="shared" si="1"/>
        <v>1.0687500000000001</v>
      </c>
    </row>
    <row r="9" spans="1:17" s="82" customFormat="1" ht="16" customHeight="1" x14ac:dyDescent="0.25">
      <c r="A9" s="30" t="str">
        <f t="shared" si="0"/>
        <v>Forbes, Michel</v>
      </c>
      <c r="B9" s="89">
        <v>4</v>
      </c>
      <c r="C9" s="90" t="s">
        <v>20</v>
      </c>
      <c r="D9" s="91" t="s">
        <v>187</v>
      </c>
      <c r="E9" s="90" t="s">
        <v>19</v>
      </c>
      <c r="F9" s="90">
        <v>25</v>
      </c>
      <c r="G9" s="90">
        <v>143</v>
      </c>
      <c r="H9" s="90">
        <v>166</v>
      </c>
      <c r="I9" s="90">
        <v>204</v>
      </c>
      <c r="J9" s="90">
        <v>116</v>
      </c>
      <c r="K9" s="90">
        <v>68</v>
      </c>
      <c r="L9" s="90">
        <v>13</v>
      </c>
      <c r="M9" s="90">
        <v>11</v>
      </c>
      <c r="N9" s="90">
        <v>1</v>
      </c>
      <c r="O9" s="92">
        <f t="shared" si="1"/>
        <v>1.1608391608391608</v>
      </c>
    </row>
    <row r="10" spans="1:17" s="82" customFormat="1" ht="16" customHeight="1" x14ac:dyDescent="0.25">
      <c r="A10" s="30" t="str">
        <f t="shared" si="0"/>
        <v>Beaudoin, Stéphane</v>
      </c>
      <c r="B10" s="89">
        <v>5</v>
      </c>
      <c r="C10" s="90" t="s">
        <v>20</v>
      </c>
      <c r="D10" s="91" t="s">
        <v>184</v>
      </c>
      <c r="E10" s="90" t="s">
        <v>21</v>
      </c>
      <c r="F10" s="90">
        <v>13</v>
      </c>
      <c r="G10" s="90">
        <v>73</v>
      </c>
      <c r="H10" s="90">
        <v>103</v>
      </c>
      <c r="I10" s="90">
        <v>132</v>
      </c>
      <c r="J10" s="90">
        <v>47</v>
      </c>
      <c r="K10" s="90">
        <v>14</v>
      </c>
      <c r="L10" s="90">
        <v>2</v>
      </c>
      <c r="M10" s="90">
        <v>10</v>
      </c>
      <c r="N10" s="90">
        <v>0</v>
      </c>
      <c r="O10" s="92">
        <f t="shared" si="1"/>
        <v>1.4109589041095891</v>
      </c>
    </row>
    <row r="11" spans="1:17" s="82" customFormat="1" ht="16" customHeight="1" x14ac:dyDescent="0.25">
      <c r="A11" s="30" t="str">
        <f t="shared" si="0"/>
        <v>Lépine, Jacques</v>
      </c>
      <c r="B11" s="89">
        <v>6</v>
      </c>
      <c r="C11" s="90" t="s">
        <v>20</v>
      </c>
      <c r="D11" s="91" t="s">
        <v>197</v>
      </c>
      <c r="E11" s="90" t="s">
        <v>3</v>
      </c>
      <c r="F11" s="90">
        <v>9</v>
      </c>
      <c r="G11" s="90">
        <v>44</v>
      </c>
      <c r="H11" s="90">
        <v>80</v>
      </c>
      <c r="I11" s="90">
        <v>82</v>
      </c>
      <c r="J11" s="90">
        <v>41</v>
      </c>
      <c r="K11" s="90">
        <v>8</v>
      </c>
      <c r="L11" s="90">
        <v>1</v>
      </c>
      <c r="M11" s="90">
        <v>7</v>
      </c>
      <c r="N11" s="90">
        <v>0</v>
      </c>
      <c r="O11" s="92">
        <f t="shared" si="1"/>
        <v>1.8181818181818181</v>
      </c>
    </row>
    <row r="12" spans="1:17" s="82" customFormat="1" ht="16" customHeight="1" x14ac:dyDescent="0.25">
      <c r="A12" s="30"/>
      <c r="B12" s="93"/>
      <c r="C12" s="94"/>
      <c r="D12" s="95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6"/>
    </row>
    <row r="13" spans="1:17" s="82" customFormat="1" ht="16" customHeight="1" x14ac:dyDescent="0.25">
      <c r="A13" s="30" t="str">
        <f t="shared" ref="A13:A26" si="2">D13</f>
        <v>Payette, Simon</v>
      </c>
      <c r="B13" s="89">
        <v>1</v>
      </c>
      <c r="C13" s="90" t="s">
        <v>181</v>
      </c>
      <c r="D13" s="91" t="s">
        <v>238</v>
      </c>
      <c r="E13" s="90" t="s">
        <v>3</v>
      </c>
      <c r="F13" s="90">
        <v>2</v>
      </c>
      <c r="G13" s="90">
        <v>4</v>
      </c>
      <c r="H13" s="90">
        <v>0</v>
      </c>
      <c r="I13" s="90">
        <v>2</v>
      </c>
      <c r="J13" s="90">
        <v>0</v>
      </c>
      <c r="K13" s="90">
        <v>0</v>
      </c>
      <c r="L13" s="90">
        <v>0</v>
      </c>
      <c r="M13" s="90">
        <v>0</v>
      </c>
      <c r="N13" s="90">
        <v>0</v>
      </c>
      <c r="O13" s="92">
        <f t="shared" ref="O13:O26" si="3">H13/G13</f>
        <v>0</v>
      </c>
    </row>
    <row r="14" spans="1:17" s="82" customFormat="1" ht="16" customHeight="1" x14ac:dyDescent="0.25">
      <c r="A14" s="30" t="str">
        <f t="shared" si="2"/>
        <v>Felx, Michel</v>
      </c>
      <c r="B14" s="89">
        <v>2</v>
      </c>
      <c r="C14" s="90" t="s">
        <v>181</v>
      </c>
      <c r="D14" s="91" t="s">
        <v>239</v>
      </c>
      <c r="E14" s="90" t="s">
        <v>4</v>
      </c>
      <c r="F14" s="90">
        <v>1</v>
      </c>
      <c r="G14" s="90">
        <v>6</v>
      </c>
      <c r="H14" s="90">
        <v>5</v>
      </c>
      <c r="I14" s="90">
        <v>13</v>
      </c>
      <c r="J14" s="90">
        <v>7</v>
      </c>
      <c r="K14" s="90">
        <v>0</v>
      </c>
      <c r="L14" s="90">
        <v>0</v>
      </c>
      <c r="M14" s="90">
        <v>0</v>
      </c>
      <c r="N14" s="90">
        <v>0</v>
      </c>
      <c r="O14" s="92">
        <f t="shared" si="3"/>
        <v>0.83333333333333337</v>
      </c>
    </row>
    <row r="15" spans="1:17" s="82" customFormat="1" ht="16" customHeight="1" x14ac:dyDescent="0.25">
      <c r="A15" s="30" t="str">
        <f t="shared" si="2"/>
        <v>Isabelle, Robert</v>
      </c>
      <c r="B15" s="89">
        <v>3</v>
      </c>
      <c r="C15" s="90" t="s">
        <v>181</v>
      </c>
      <c r="D15" s="91" t="s">
        <v>191</v>
      </c>
      <c r="E15" s="90" t="s">
        <v>8</v>
      </c>
      <c r="F15" s="90">
        <v>16</v>
      </c>
      <c r="G15" s="90">
        <v>74.099999999999994</v>
      </c>
      <c r="H15" s="90">
        <v>73</v>
      </c>
      <c r="I15" s="90">
        <v>136</v>
      </c>
      <c r="J15" s="90">
        <v>8</v>
      </c>
      <c r="K15" s="90">
        <v>8</v>
      </c>
      <c r="L15" s="90">
        <v>8</v>
      </c>
      <c r="M15" s="90">
        <v>3</v>
      </c>
      <c r="N15" s="90">
        <v>0</v>
      </c>
      <c r="O15" s="92">
        <f t="shared" si="3"/>
        <v>0.98515519568151155</v>
      </c>
    </row>
    <row r="16" spans="1:17" s="82" customFormat="1" ht="16" customHeight="1" x14ac:dyDescent="0.25">
      <c r="A16" s="30" t="str">
        <f t="shared" si="2"/>
        <v>Bougie, Jean-François</v>
      </c>
      <c r="B16" s="89">
        <v>4</v>
      </c>
      <c r="C16" s="90" t="s">
        <v>181</v>
      </c>
      <c r="D16" s="91" t="s">
        <v>240</v>
      </c>
      <c r="E16" s="90" t="s">
        <v>19</v>
      </c>
      <c r="F16" s="90">
        <v>1</v>
      </c>
      <c r="G16" s="90">
        <v>1</v>
      </c>
      <c r="H16" s="90">
        <v>1</v>
      </c>
      <c r="I16" s="90">
        <v>3</v>
      </c>
      <c r="J16" s="90">
        <v>0</v>
      </c>
      <c r="K16" s="90">
        <v>0</v>
      </c>
      <c r="L16" s="90">
        <v>0</v>
      </c>
      <c r="M16" s="90">
        <v>0</v>
      </c>
      <c r="N16" s="90">
        <v>0</v>
      </c>
      <c r="O16" s="92">
        <f t="shared" si="3"/>
        <v>1</v>
      </c>
    </row>
    <row r="17" spans="1:15" s="82" customFormat="1" ht="16" customHeight="1" x14ac:dyDescent="0.25">
      <c r="A17" s="30" t="str">
        <f t="shared" si="2"/>
        <v>Poulin, Richard</v>
      </c>
      <c r="B17" s="89">
        <v>5</v>
      </c>
      <c r="C17" s="90" t="s">
        <v>181</v>
      </c>
      <c r="D17" s="91" t="s">
        <v>186</v>
      </c>
      <c r="E17" s="90" t="s">
        <v>1</v>
      </c>
      <c r="F17" s="90">
        <v>8</v>
      </c>
      <c r="G17" s="90">
        <v>37.200000000000003</v>
      </c>
      <c r="H17" s="90">
        <v>38</v>
      </c>
      <c r="I17" s="90">
        <v>69</v>
      </c>
      <c r="J17" s="90">
        <v>6</v>
      </c>
      <c r="K17" s="90">
        <v>4</v>
      </c>
      <c r="L17" s="90">
        <v>2</v>
      </c>
      <c r="M17" s="90">
        <v>3</v>
      </c>
      <c r="N17" s="90">
        <v>0</v>
      </c>
      <c r="O17" s="92">
        <f t="shared" si="3"/>
        <v>1.021505376344086</v>
      </c>
    </row>
    <row r="18" spans="1:15" s="82" customFormat="1" ht="16" customHeight="1" x14ac:dyDescent="0.25">
      <c r="A18" s="30" t="str">
        <f t="shared" si="2"/>
        <v>Larivière, Michel</v>
      </c>
      <c r="B18" s="89">
        <v>9</v>
      </c>
      <c r="C18" s="90" t="s">
        <v>181</v>
      </c>
      <c r="D18" s="91" t="s">
        <v>194</v>
      </c>
      <c r="E18" s="90" t="s">
        <v>3</v>
      </c>
      <c r="F18" s="90">
        <v>2</v>
      </c>
      <c r="G18" s="90">
        <v>13</v>
      </c>
      <c r="H18" s="90">
        <v>14</v>
      </c>
      <c r="I18" s="90">
        <v>16</v>
      </c>
      <c r="J18" s="90">
        <v>0</v>
      </c>
      <c r="K18" s="90">
        <v>1</v>
      </c>
      <c r="L18" s="90">
        <v>1</v>
      </c>
      <c r="M18" s="90">
        <v>1</v>
      </c>
      <c r="N18" s="90">
        <v>0</v>
      </c>
      <c r="O18" s="92">
        <f t="shared" si="3"/>
        <v>1.0769230769230769</v>
      </c>
    </row>
    <row r="19" spans="1:15" s="82" customFormat="1" ht="16" customHeight="1" x14ac:dyDescent="0.25">
      <c r="A19" s="30" t="str">
        <f t="shared" si="2"/>
        <v>Schiller, Serge</v>
      </c>
      <c r="B19" s="89">
        <v>11</v>
      </c>
      <c r="C19" s="90" t="s">
        <v>181</v>
      </c>
      <c r="D19" s="91" t="s">
        <v>208</v>
      </c>
      <c r="E19" s="90" t="s">
        <v>3</v>
      </c>
      <c r="F19" s="90">
        <v>1</v>
      </c>
      <c r="G19" s="90">
        <v>6</v>
      </c>
      <c r="H19" s="90">
        <v>7</v>
      </c>
      <c r="I19" s="90">
        <v>8</v>
      </c>
      <c r="J19" s="90">
        <v>3</v>
      </c>
      <c r="K19" s="90">
        <v>0</v>
      </c>
      <c r="L19" s="90">
        <v>0</v>
      </c>
      <c r="M19" s="90">
        <v>1</v>
      </c>
      <c r="N19" s="90">
        <v>0</v>
      </c>
      <c r="O19" s="92">
        <f t="shared" si="3"/>
        <v>1.1666666666666667</v>
      </c>
    </row>
    <row r="20" spans="1:15" s="82" customFormat="1" ht="16" customHeight="1" x14ac:dyDescent="0.25">
      <c r="A20" s="30" t="str">
        <f t="shared" si="2"/>
        <v>Dupuis, Richard</v>
      </c>
      <c r="B20" s="89">
        <v>12</v>
      </c>
      <c r="C20" s="90" t="s">
        <v>181</v>
      </c>
      <c r="D20" s="91" t="s">
        <v>198</v>
      </c>
      <c r="E20" s="90" t="s">
        <v>1</v>
      </c>
      <c r="F20" s="90">
        <v>1</v>
      </c>
      <c r="G20" s="90">
        <v>6</v>
      </c>
      <c r="H20" s="90">
        <v>8</v>
      </c>
      <c r="I20" s="90">
        <v>9</v>
      </c>
      <c r="J20" s="90">
        <v>2</v>
      </c>
      <c r="K20" s="90">
        <v>0</v>
      </c>
      <c r="L20" s="90">
        <v>0</v>
      </c>
      <c r="M20" s="90">
        <v>1</v>
      </c>
      <c r="N20" s="90">
        <v>0</v>
      </c>
      <c r="O20" s="92">
        <f t="shared" si="3"/>
        <v>1.3333333333333333</v>
      </c>
    </row>
    <row r="21" spans="1:15" s="82" customFormat="1" ht="16" customHeight="1" x14ac:dyDescent="0.25">
      <c r="A21" s="30" t="str">
        <f t="shared" si="2"/>
        <v>Lévesque, Gilles</v>
      </c>
      <c r="B21" s="89">
        <v>13</v>
      </c>
      <c r="C21" s="90" t="s">
        <v>181</v>
      </c>
      <c r="D21" s="91" t="s">
        <v>201</v>
      </c>
      <c r="E21" s="90" t="s">
        <v>21</v>
      </c>
      <c r="F21" s="90">
        <v>14</v>
      </c>
      <c r="G21" s="90">
        <v>78</v>
      </c>
      <c r="H21" s="90">
        <v>105</v>
      </c>
      <c r="I21" s="90">
        <v>156</v>
      </c>
      <c r="J21" s="90">
        <v>37</v>
      </c>
      <c r="K21" s="90">
        <v>5</v>
      </c>
      <c r="L21" s="90">
        <v>3</v>
      </c>
      <c r="M21" s="90">
        <v>7</v>
      </c>
      <c r="N21" s="90">
        <v>2</v>
      </c>
      <c r="O21" s="92">
        <f t="shared" si="3"/>
        <v>1.3461538461538463</v>
      </c>
    </row>
    <row r="22" spans="1:15" s="82" customFormat="1" ht="16" customHeight="1" x14ac:dyDescent="0.25">
      <c r="A22" s="30" t="str">
        <f t="shared" si="2"/>
        <v>Lachapelle, Jean</v>
      </c>
      <c r="B22" s="89">
        <v>15</v>
      </c>
      <c r="C22" s="90" t="s">
        <v>181</v>
      </c>
      <c r="D22" s="91" t="s">
        <v>195</v>
      </c>
      <c r="E22" s="90" t="s">
        <v>3</v>
      </c>
      <c r="F22" s="90">
        <v>16</v>
      </c>
      <c r="G22" s="90">
        <v>93</v>
      </c>
      <c r="H22" s="90">
        <v>133</v>
      </c>
      <c r="I22" s="90">
        <v>163</v>
      </c>
      <c r="J22" s="90">
        <v>43</v>
      </c>
      <c r="K22" s="90">
        <v>9</v>
      </c>
      <c r="L22" s="90">
        <v>8</v>
      </c>
      <c r="M22" s="90">
        <v>7</v>
      </c>
      <c r="N22" s="90">
        <v>1</v>
      </c>
      <c r="O22" s="92">
        <f t="shared" si="3"/>
        <v>1.4301075268817205</v>
      </c>
    </row>
    <row r="23" spans="1:15" s="82" customFormat="1" ht="16" customHeight="1" x14ac:dyDescent="0.25">
      <c r="A23" s="30" t="str">
        <f t="shared" si="2"/>
        <v>Morin, Marcel</v>
      </c>
      <c r="B23" s="89">
        <v>16</v>
      </c>
      <c r="C23" s="90" t="s">
        <v>181</v>
      </c>
      <c r="D23" s="91" t="s">
        <v>192</v>
      </c>
      <c r="E23" s="90" t="s">
        <v>8</v>
      </c>
      <c r="F23" s="90">
        <v>1</v>
      </c>
      <c r="G23" s="90">
        <v>6</v>
      </c>
      <c r="H23" s="90">
        <v>9</v>
      </c>
      <c r="I23" s="90">
        <v>7</v>
      </c>
      <c r="J23" s="90">
        <v>8</v>
      </c>
      <c r="K23" s="90">
        <v>0</v>
      </c>
      <c r="L23" s="90">
        <v>0</v>
      </c>
      <c r="M23" s="90">
        <v>1</v>
      </c>
      <c r="N23" s="90">
        <v>0</v>
      </c>
      <c r="O23" s="92">
        <f t="shared" si="3"/>
        <v>1.5</v>
      </c>
    </row>
    <row r="24" spans="1:15" s="82" customFormat="1" ht="16" customHeight="1" x14ac:dyDescent="0.25">
      <c r="A24" s="30" t="str">
        <f t="shared" si="2"/>
        <v>Dumontet, Yves</v>
      </c>
      <c r="B24" s="89">
        <v>18</v>
      </c>
      <c r="C24" s="90" t="s">
        <v>181</v>
      </c>
      <c r="D24" s="91" t="s">
        <v>204</v>
      </c>
      <c r="E24" s="90" t="s">
        <v>19</v>
      </c>
      <c r="F24" s="90">
        <v>3</v>
      </c>
      <c r="G24" s="90">
        <v>14</v>
      </c>
      <c r="H24" s="90">
        <v>28</v>
      </c>
      <c r="I24" s="90">
        <v>33</v>
      </c>
      <c r="J24" s="90">
        <v>8</v>
      </c>
      <c r="K24" s="90">
        <v>2</v>
      </c>
      <c r="L24" s="90">
        <v>0</v>
      </c>
      <c r="M24" s="90">
        <v>2</v>
      </c>
      <c r="N24" s="90">
        <v>0</v>
      </c>
      <c r="O24" s="92">
        <f t="shared" si="3"/>
        <v>2</v>
      </c>
    </row>
    <row r="25" spans="1:15" ht="16" customHeight="1" x14ac:dyDescent="0.25">
      <c r="A25" s="30" t="str">
        <f t="shared" si="2"/>
        <v>Vézina, Éric</v>
      </c>
      <c r="B25" s="89">
        <v>19</v>
      </c>
      <c r="C25" s="97" t="s">
        <v>181</v>
      </c>
      <c r="D25" s="98" t="s">
        <v>182</v>
      </c>
      <c r="E25" s="97" t="s">
        <v>21</v>
      </c>
      <c r="F25" s="97">
        <v>3</v>
      </c>
      <c r="G25" s="97">
        <v>14</v>
      </c>
      <c r="H25" s="97">
        <v>38</v>
      </c>
      <c r="I25" s="97">
        <v>22</v>
      </c>
      <c r="J25" s="97">
        <v>8</v>
      </c>
      <c r="K25" s="97">
        <v>3</v>
      </c>
      <c r="L25" s="97">
        <v>2</v>
      </c>
      <c r="M25" s="97">
        <v>1</v>
      </c>
      <c r="N25" s="97">
        <v>0</v>
      </c>
      <c r="O25" s="92">
        <f t="shared" si="3"/>
        <v>2.7142857142857144</v>
      </c>
    </row>
    <row r="26" spans="1:15" ht="16" customHeight="1" thickBot="1" x14ac:dyDescent="0.3">
      <c r="A26" s="30" t="str">
        <f t="shared" si="2"/>
        <v>Beaulieu, Daniel</v>
      </c>
      <c r="B26" s="99">
        <v>20</v>
      </c>
      <c r="C26" s="100" t="s">
        <v>181</v>
      </c>
      <c r="D26" s="101" t="s">
        <v>241</v>
      </c>
      <c r="E26" s="100" t="s">
        <v>4</v>
      </c>
      <c r="F26" s="100">
        <v>2</v>
      </c>
      <c r="G26" s="100">
        <v>1</v>
      </c>
      <c r="H26" s="100">
        <v>8</v>
      </c>
      <c r="I26" s="100">
        <v>2</v>
      </c>
      <c r="J26" s="100">
        <v>7</v>
      </c>
      <c r="K26" s="100">
        <v>0</v>
      </c>
      <c r="L26" s="100">
        <v>0</v>
      </c>
      <c r="M26" s="100">
        <v>0</v>
      </c>
      <c r="N26" s="100">
        <v>0</v>
      </c>
      <c r="O26" s="102">
        <f t="shared" si="3"/>
        <v>8</v>
      </c>
    </row>
    <row r="27" spans="1:15" ht="16" customHeight="1" x14ac:dyDescent="0.25">
      <c r="A27" s="30"/>
    </row>
    <row r="28" spans="1:15" ht="16" customHeight="1" x14ac:dyDescent="0.25">
      <c r="A28" s="30"/>
    </row>
    <row r="29" spans="1:15" ht="16" customHeight="1" x14ac:dyDescent="0.25">
      <c r="A29" s="30"/>
    </row>
    <row r="30" spans="1:15" ht="16" customHeight="1" x14ac:dyDescent="0.25">
      <c r="A30" s="30"/>
    </row>
    <row r="31" spans="1:15" ht="16" customHeight="1" x14ac:dyDescent="0.25">
      <c r="A31" s="30"/>
    </row>
    <row r="32" spans="1:15" ht="16" customHeight="1" x14ac:dyDescent="0.25">
      <c r="A32" s="30"/>
    </row>
    <row r="33" spans="1:1" ht="16" customHeight="1" x14ac:dyDescent="0.25">
      <c r="A33" s="30"/>
    </row>
    <row r="34" spans="1:1" ht="16" customHeight="1" x14ac:dyDescent="0.25">
      <c r="A34" s="30"/>
    </row>
    <row r="35" spans="1:1" ht="16" customHeight="1" x14ac:dyDescent="0.25">
      <c r="A35" s="30"/>
    </row>
    <row r="36" spans="1:1" ht="16" customHeight="1" x14ac:dyDescent="0.25">
      <c r="A36" s="30"/>
    </row>
    <row r="37" spans="1:1" ht="16" customHeight="1" x14ac:dyDescent="0.25">
      <c r="A37" s="30"/>
    </row>
    <row r="38" spans="1:1" ht="16" customHeight="1" x14ac:dyDescent="0.25">
      <c r="A38" s="30"/>
    </row>
    <row r="39" spans="1:1" ht="16" customHeight="1" x14ac:dyDescent="0.25">
      <c r="A39" s="30"/>
    </row>
    <row r="40" spans="1:1" ht="16" customHeight="1" x14ac:dyDescent="0.25">
      <c r="A40" s="30"/>
    </row>
    <row r="41" spans="1:1" ht="16" customHeight="1" x14ac:dyDescent="0.25">
      <c r="A41" s="30"/>
    </row>
    <row r="42" spans="1:1" ht="16" customHeight="1" x14ac:dyDescent="0.25">
      <c r="A42" s="30"/>
    </row>
    <row r="43" spans="1:1" ht="16" customHeight="1" x14ac:dyDescent="0.25">
      <c r="A43" s="30"/>
    </row>
    <row r="44" spans="1:1" ht="16" customHeight="1" x14ac:dyDescent="0.25">
      <c r="A44" s="30"/>
    </row>
    <row r="45" spans="1:1" ht="16" customHeight="1" x14ac:dyDescent="0.25">
      <c r="A45" s="30"/>
    </row>
    <row r="46" spans="1:1" ht="16" customHeight="1" x14ac:dyDescent="0.25">
      <c r="A46" s="30"/>
    </row>
  </sheetData>
  <mergeCells count="3">
    <mergeCell ref="B1:O1"/>
    <mergeCell ref="M2:O2"/>
    <mergeCell ref="B3:O3"/>
  </mergeCells>
  <phoneticPr fontId="0" type="noConversion"/>
  <hyperlinks>
    <hyperlink ref="M2:O2" location="LANCEURS!A1" display="RETOUR" xr:uid="{00000000-0004-0000-1200-000000000000}"/>
  </hyperlinks>
  <pageMargins left="0.78740157499999996" right="0.78740157499999996" top="0.984251969" bottom="0.984251969" header="0.4921259845" footer="0.4921259845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Q45"/>
  <sheetViews>
    <sheetView showRowColHeaders="0" topLeftCell="B1" workbookViewId="0">
      <selection activeCell="B5" sqref="B5"/>
    </sheetView>
  </sheetViews>
  <sheetFormatPr baseColWidth="10" defaultColWidth="11.453125" defaultRowHeight="16" customHeight="1" x14ac:dyDescent="0.35"/>
  <cols>
    <col min="1" max="1" width="23" style="105" hidden="1" customWidth="1"/>
    <col min="2" max="3" width="6.7265625" style="105" customWidth="1"/>
    <col min="4" max="4" width="25.7265625" style="105" customWidth="1"/>
    <col min="5" max="14" width="6.7265625" style="105" customWidth="1"/>
    <col min="15" max="15" width="11.453125" style="106"/>
    <col min="16" max="16384" width="11.453125" style="105"/>
  </cols>
  <sheetData>
    <row r="1" spans="1:17" s="19" customFormat="1" ht="25.5" thickBot="1" x14ac:dyDescent="0.55000000000000004">
      <c r="B1" s="347" t="s">
        <v>110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10"/>
      <c r="Q1" s="10"/>
    </row>
    <row r="2" spans="1:17" s="19" customFormat="1" ht="16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M2" s="363" t="s">
        <v>295</v>
      </c>
      <c r="N2" s="364"/>
      <c r="O2" s="368"/>
    </row>
    <row r="3" spans="1:17" s="19" customFormat="1" ht="16" customHeight="1" x14ac:dyDescent="0.4">
      <c r="B3" s="359" t="s">
        <v>306</v>
      </c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46"/>
      <c r="Q3" s="46"/>
    </row>
    <row r="4" spans="1:17" s="19" customFormat="1" ht="8.25" customHeight="1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s="19" customFormat="1" ht="16" customHeight="1" thickBot="1" x14ac:dyDescent="0.3">
      <c r="B5" s="26" t="s">
        <v>298</v>
      </c>
      <c r="C5" s="29" t="s">
        <v>301</v>
      </c>
      <c r="D5" s="27" t="s">
        <v>299</v>
      </c>
      <c r="E5" s="27" t="s">
        <v>6</v>
      </c>
      <c r="F5" s="27" t="s">
        <v>13</v>
      </c>
      <c r="G5" s="28" t="s">
        <v>14</v>
      </c>
      <c r="H5" s="28" t="s">
        <v>0</v>
      </c>
      <c r="I5" s="28" t="s">
        <v>7</v>
      </c>
      <c r="J5" s="28" t="s">
        <v>9</v>
      </c>
      <c r="K5" s="28" t="s">
        <v>10</v>
      </c>
      <c r="L5" s="28" t="s">
        <v>15</v>
      </c>
      <c r="M5" s="28" t="s">
        <v>16</v>
      </c>
      <c r="N5" s="28" t="s">
        <v>17</v>
      </c>
      <c r="O5" s="31" t="s">
        <v>18</v>
      </c>
    </row>
    <row r="6" spans="1:17" s="104" customFormat="1" ht="16" customHeight="1" thickTop="1" x14ac:dyDescent="0.35">
      <c r="A6" s="103" t="str">
        <f t="shared" ref="A6:A24" si="0">D6</f>
        <v>Dandurand, André</v>
      </c>
      <c r="B6" s="85">
        <v>1</v>
      </c>
      <c r="C6" s="86" t="s">
        <v>20</v>
      </c>
      <c r="D6" s="87" t="s">
        <v>209</v>
      </c>
      <c r="E6" s="86" t="s">
        <v>8</v>
      </c>
      <c r="F6" s="86">
        <v>22</v>
      </c>
      <c r="G6" s="86">
        <v>128</v>
      </c>
      <c r="H6" s="86">
        <v>110</v>
      </c>
      <c r="I6" s="86">
        <v>169</v>
      </c>
      <c r="J6" s="86">
        <v>57</v>
      </c>
      <c r="K6" s="86">
        <v>69</v>
      </c>
      <c r="L6" s="86">
        <v>16</v>
      </c>
      <c r="M6" s="86">
        <v>4</v>
      </c>
      <c r="N6" s="86">
        <v>1</v>
      </c>
      <c r="O6" s="88">
        <v>0.85899999999999999</v>
      </c>
    </row>
    <row r="7" spans="1:17" s="104" customFormat="1" ht="16" customHeight="1" x14ac:dyDescent="0.35">
      <c r="A7" s="103" t="str">
        <f t="shared" si="0"/>
        <v>Brodeur, Michel</v>
      </c>
      <c r="B7" s="89">
        <v>2</v>
      </c>
      <c r="C7" s="90" t="s">
        <v>20</v>
      </c>
      <c r="D7" s="91" t="s">
        <v>206</v>
      </c>
      <c r="E7" s="90" t="s">
        <v>2</v>
      </c>
      <c r="F7" s="90">
        <v>14</v>
      </c>
      <c r="G7" s="90">
        <v>69</v>
      </c>
      <c r="H7" s="90">
        <v>71</v>
      </c>
      <c r="I7" s="90">
        <v>107</v>
      </c>
      <c r="J7" s="90">
        <v>60</v>
      </c>
      <c r="K7" s="90">
        <v>27</v>
      </c>
      <c r="L7" s="90">
        <v>7</v>
      </c>
      <c r="M7" s="90">
        <v>1</v>
      </c>
      <c r="N7" s="90">
        <v>0</v>
      </c>
      <c r="O7" s="92">
        <v>1.0289999999999999</v>
      </c>
    </row>
    <row r="8" spans="1:17" s="104" customFormat="1" ht="16" customHeight="1" x14ac:dyDescent="0.35">
      <c r="A8" s="103" t="str">
        <f t="shared" si="0"/>
        <v>Poulin, Richard</v>
      </c>
      <c r="B8" s="89">
        <v>3</v>
      </c>
      <c r="C8" s="90" t="s">
        <v>20</v>
      </c>
      <c r="D8" s="91" t="s">
        <v>186</v>
      </c>
      <c r="E8" s="90" t="s">
        <v>2</v>
      </c>
      <c r="F8" s="90">
        <v>14</v>
      </c>
      <c r="G8" s="90" t="s">
        <v>11</v>
      </c>
      <c r="H8" s="90">
        <v>86</v>
      </c>
      <c r="I8" s="90">
        <v>130</v>
      </c>
      <c r="J8" s="90">
        <v>15</v>
      </c>
      <c r="K8" s="90">
        <v>7</v>
      </c>
      <c r="L8" s="90">
        <v>7</v>
      </c>
      <c r="M8" s="90">
        <v>6</v>
      </c>
      <c r="N8" s="90">
        <v>0</v>
      </c>
      <c r="O8" s="92">
        <v>1.34</v>
      </c>
    </row>
    <row r="9" spans="1:17" s="104" customFormat="1" ht="16" customHeight="1" x14ac:dyDescent="0.35">
      <c r="A9" s="103" t="str">
        <f t="shared" si="0"/>
        <v>Wilson, Robert</v>
      </c>
      <c r="B9" s="89">
        <v>4</v>
      </c>
      <c r="C9" s="90" t="s">
        <v>20</v>
      </c>
      <c r="D9" s="91" t="s">
        <v>205</v>
      </c>
      <c r="E9" s="90" t="s">
        <v>5</v>
      </c>
      <c r="F9" s="90">
        <v>17</v>
      </c>
      <c r="G9" s="90">
        <v>81.099999999999994</v>
      </c>
      <c r="H9" s="90">
        <v>110</v>
      </c>
      <c r="I9" s="90">
        <v>163</v>
      </c>
      <c r="J9" s="90">
        <v>23</v>
      </c>
      <c r="K9" s="90">
        <v>17</v>
      </c>
      <c r="L9" s="90">
        <v>6</v>
      </c>
      <c r="M9" s="90">
        <v>5</v>
      </c>
      <c r="N9" s="90">
        <v>3</v>
      </c>
      <c r="O9" s="92">
        <v>1.3560000000000001</v>
      </c>
    </row>
    <row r="10" spans="1:17" s="104" customFormat="1" ht="16" customHeight="1" x14ac:dyDescent="0.35">
      <c r="A10" s="103" t="str">
        <f t="shared" si="0"/>
        <v>Beacon, Allan</v>
      </c>
      <c r="B10" s="89">
        <v>5</v>
      </c>
      <c r="C10" s="90" t="s">
        <v>20</v>
      </c>
      <c r="D10" s="91" t="s">
        <v>185</v>
      </c>
      <c r="E10" s="90" t="s">
        <v>4</v>
      </c>
      <c r="F10" s="90">
        <v>20</v>
      </c>
      <c r="G10" s="90">
        <v>120.1</v>
      </c>
      <c r="H10" s="90">
        <v>177</v>
      </c>
      <c r="I10" s="90">
        <v>228</v>
      </c>
      <c r="J10" s="90">
        <v>46</v>
      </c>
      <c r="K10" s="90">
        <v>22</v>
      </c>
      <c r="L10" s="90">
        <v>8</v>
      </c>
      <c r="M10" s="90">
        <v>9</v>
      </c>
      <c r="N10" s="90">
        <v>2</v>
      </c>
      <c r="O10" s="92">
        <v>1.474</v>
      </c>
    </row>
    <row r="11" spans="1:17" s="104" customFormat="1" ht="16" customHeight="1" x14ac:dyDescent="0.35">
      <c r="A11" s="103" t="str">
        <f t="shared" si="0"/>
        <v>Forbes, Michel</v>
      </c>
      <c r="B11" s="89">
        <v>6</v>
      </c>
      <c r="C11" s="90" t="s">
        <v>20</v>
      </c>
      <c r="D11" s="91" t="s">
        <v>187</v>
      </c>
      <c r="E11" s="90" t="s">
        <v>1</v>
      </c>
      <c r="F11" s="90">
        <v>15</v>
      </c>
      <c r="G11" s="90">
        <v>74.2</v>
      </c>
      <c r="H11" s="90">
        <v>130</v>
      </c>
      <c r="I11" s="90">
        <v>159</v>
      </c>
      <c r="J11" s="90">
        <v>35</v>
      </c>
      <c r="K11" s="90">
        <v>19</v>
      </c>
      <c r="L11" s="90">
        <v>3</v>
      </c>
      <c r="M11" s="90">
        <v>10</v>
      </c>
      <c r="N11" s="90">
        <v>2</v>
      </c>
      <c r="O11" s="92">
        <v>1.752</v>
      </c>
    </row>
    <row r="12" spans="1:17" s="104" customFormat="1" ht="16" customHeight="1" x14ac:dyDescent="0.35">
      <c r="A12" s="103" t="str">
        <f t="shared" si="0"/>
        <v>Lépine, Jacques</v>
      </c>
      <c r="B12" s="89">
        <v>7</v>
      </c>
      <c r="C12" s="90" t="s">
        <v>20</v>
      </c>
      <c r="D12" s="91" t="s">
        <v>197</v>
      </c>
      <c r="E12" s="90" t="s">
        <v>3</v>
      </c>
      <c r="F12" s="90">
        <v>16</v>
      </c>
      <c r="G12" s="90">
        <v>77</v>
      </c>
      <c r="H12" s="90">
        <v>143</v>
      </c>
      <c r="I12" s="90">
        <v>148</v>
      </c>
      <c r="J12" s="90">
        <v>60</v>
      </c>
      <c r="K12" s="90">
        <v>31</v>
      </c>
      <c r="L12" s="90">
        <v>5</v>
      </c>
      <c r="M12" s="90">
        <v>8</v>
      </c>
      <c r="N12" s="90">
        <v>1</v>
      </c>
      <c r="O12" s="92">
        <v>1.857</v>
      </c>
    </row>
    <row r="13" spans="1:17" s="104" customFormat="1" ht="16" customHeight="1" x14ac:dyDescent="0.35">
      <c r="A13" s="103"/>
      <c r="B13" s="93"/>
      <c r="C13" s="94"/>
      <c r="D13" s="95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6"/>
    </row>
    <row r="14" spans="1:17" s="104" customFormat="1" ht="16" customHeight="1" x14ac:dyDescent="0.35">
      <c r="A14" s="103" t="str">
        <f t="shared" si="0"/>
        <v>Dupuis, Richard</v>
      </c>
      <c r="B14" s="89">
        <v>1</v>
      </c>
      <c r="C14" s="90" t="s">
        <v>181</v>
      </c>
      <c r="D14" s="91" t="s">
        <v>198</v>
      </c>
      <c r="E14" s="90" t="s">
        <v>2</v>
      </c>
      <c r="F14" s="90">
        <v>3</v>
      </c>
      <c r="G14" s="90">
        <v>13.2</v>
      </c>
      <c r="H14" s="90">
        <v>9</v>
      </c>
      <c r="I14" s="90">
        <v>21</v>
      </c>
      <c r="J14" s="90">
        <v>3</v>
      </c>
      <c r="K14" s="90">
        <v>1</v>
      </c>
      <c r="L14" s="90">
        <v>1</v>
      </c>
      <c r="M14" s="90">
        <v>0</v>
      </c>
      <c r="N14" s="90">
        <v>0</v>
      </c>
      <c r="O14" s="92">
        <v>0.68200000000000005</v>
      </c>
    </row>
    <row r="15" spans="1:17" s="104" customFormat="1" ht="16" customHeight="1" x14ac:dyDescent="0.35">
      <c r="A15" s="103" t="str">
        <f t="shared" si="0"/>
        <v>Lévesque, Gilles</v>
      </c>
      <c r="B15" s="89">
        <v>2</v>
      </c>
      <c r="C15" s="90" t="s">
        <v>181</v>
      </c>
      <c r="D15" s="91" t="s">
        <v>201</v>
      </c>
      <c r="E15" s="90" t="s">
        <v>5</v>
      </c>
      <c r="F15" s="90">
        <v>3</v>
      </c>
      <c r="G15" s="90">
        <v>12</v>
      </c>
      <c r="H15" s="90">
        <v>10</v>
      </c>
      <c r="I15" s="90">
        <v>18</v>
      </c>
      <c r="J15" s="90">
        <v>3</v>
      </c>
      <c r="K15" s="90">
        <v>1</v>
      </c>
      <c r="L15" s="90">
        <v>1</v>
      </c>
      <c r="M15" s="90">
        <v>0</v>
      </c>
      <c r="N15" s="90">
        <v>0</v>
      </c>
      <c r="O15" s="92">
        <v>0.83299999999999996</v>
      </c>
    </row>
    <row r="16" spans="1:17" s="104" customFormat="1" ht="16" customHeight="1" x14ac:dyDescent="0.35">
      <c r="A16" s="103" t="str">
        <f t="shared" si="0"/>
        <v>Schiller, Serge</v>
      </c>
      <c r="B16" s="89">
        <v>3</v>
      </c>
      <c r="C16" s="90" t="s">
        <v>181</v>
      </c>
      <c r="D16" s="91" t="s">
        <v>208</v>
      </c>
      <c r="E16" s="90" t="s">
        <v>8</v>
      </c>
      <c r="F16" s="90">
        <v>4</v>
      </c>
      <c r="G16" s="90">
        <v>16.2</v>
      </c>
      <c r="H16" s="90">
        <v>20</v>
      </c>
      <c r="I16" s="90">
        <v>30</v>
      </c>
      <c r="J16" s="90">
        <v>5</v>
      </c>
      <c r="K16" s="90">
        <v>5</v>
      </c>
      <c r="L16" s="90">
        <v>3</v>
      </c>
      <c r="M16" s="90">
        <v>0</v>
      </c>
      <c r="N16" s="90">
        <v>0</v>
      </c>
      <c r="O16" s="92">
        <v>1.2350000000000001</v>
      </c>
    </row>
    <row r="17" spans="1:15" s="104" customFormat="1" ht="16" customHeight="1" x14ac:dyDescent="0.35">
      <c r="A17" s="103" t="str">
        <f t="shared" si="0"/>
        <v>Dinicolantonio, Nick</v>
      </c>
      <c r="B17" s="89">
        <v>4</v>
      </c>
      <c r="C17" s="90" t="s">
        <v>181</v>
      </c>
      <c r="D17" s="91" t="s">
        <v>193</v>
      </c>
      <c r="E17" s="90" t="s">
        <v>3</v>
      </c>
      <c r="F17" s="90">
        <v>10</v>
      </c>
      <c r="G17" s="90">
        <v>51.2</v>
      </c>
      <c r="H17" s="90">
        <v>78</v>
      </c>
      <c r="I17" s="90">
        <v>124</v>
      </c>
      <c r="J17" s="90">
        <v>5</v>
      </c>
      <c r="K17" s="90">
        <v>4</v>
      </c>
      <c r="L17" s="90">
        <v>0</v>
      </c>
      <c r="M17" s="90">
        <v>8</v>
      </c>
      <c r="N17" s="90">
        <v>1</v>
      </c>
      <c r="O17" s="92">
        <v>1.5229999999999999</v>
      </c>
    </row>
    <row r="18" spans="1:15" s="104" customFormat="1" ht="16" customHeight="1" x14ac:dyDescent="0.35">
      <c r="A18" s="103" t="str">
        <f t="shared" si="0"/>
        <v>Soares, Georges</v>
      </c>
      <c r="B18" s="89">
        <v>5</v>
      </c>
      <c r="C18" s="90" t="s">
        <v>181</v>
      </c>
      <c r="D18" s="91" t="s">
        <v>210</v>
      </c>
      <c r="E18" s="90" t="s">
        <v>8</v>
      </c>
      <c r="F18" s="90">
        <v>1</v>
      </c>
      <c r="G18" s="90">
        <v>4</v>
      </c>
      <c r="H18" s="90">
        <v>7</v>
      </c>
      <c r="I18" s="90">
        <v>8</v>
      </c>
      <c r="J18" s="90">
        <v>3</v>
      </c>
      <c r="K18" s="90">
        <v>1</v>
      </c>
      <c r="L18" s="90">
        <v>0</v>
      </c>
      <c r="M18" s="90">
        <v>0</v>
      </c>
      <c r="N18" s="90">
        <v>0</v>
      </c>
      <c r="O18" s="92">
        <v>1.75</v>
      </c>
    </row>
    <row r="19" spans="1:15" s="104" customFormat="1" ht="16" customHeight="1" x14ac:dyDescent="0.35">
      <c r="A19" s="103" t="str">
        <f t="shared" si="0"/>
        <v>Lachapelle, Jean</v>
      </c>
      <c r="B19" s="89">
        <v>6</v>
      </c>
      <c r="C19" s="90" t="s">
        <v>181</v>
      </c>
      <c r="D19" s="91" t="s">
        <v>195</v>
      </c>
      <c r="E19" s="90" t="s">
        <v>1</v>
      </c>
      <c r="F19" s="90">
        <v>9</v>
      </c>
      <c r="G19" s="90">
        <v>46.1</v>
      </c>
      <c r="H19" s="90">
        <v>83</v>
      </c>
      <c r="I19" s="90">
        <v>112</v>
      </c>
      <c r="J19" s="90">
        <v>13</v>
      </c>
      <c r="K19" s="90">
        <v>8</v>
      </c>
      <c r="L19" s="90">
        <v>1</v>
      </c>
      <c r="M19" s="90">
        <v>4</v>
      </c>
      <c r="N19" s="90">
        <v>0</v>
      </c>
      <c r="O19" s="92">
        <v>1.8</v>
      </c>
    </row>
    <row r="20" spans="1:15" s="104" customFormat="1" ht="16" customHeight="1" x14ac:dyDescent="0.35">
      <c r="A20" s="103" t="str">
        <f t="shared" si="0"/>
        <v>Misischia, Gianni</v>
      </c>
      <c r="B20" s="89">
        <v>7</v>
      </c>
      <c r="C20" s="90" t="s">
        <v>181</v>
      </c>
      <c r="D20" s="91" t="s">
        <v>183</v>
      </c>
      <c r="E20" s="90" t="s">
        <v>4</v>
      </c>
      <c r="F20" s="90">
        <v>6</v>
      </c>
      <c r="G20" s="90">
        <v>30.2</v>
      </c>
      <c r="H20" s="90">
        <v>55</v>
      </c>
      <c r="I20" s="90">
        <v>71</v>
      </c>
      <c r="J20" s="90">
        <v>18</v>
      </c>
      <c r="K20" s="90">
        <v>5</v>
      </c>
      <c r="L20" s="90">
        <v>2</v>
      </c>
      <c r="M20" s="90">
        <v>3</v>
      </c>
      <c r="N20" s="90">
        <v>0</v>
      </c>
      <c r="O20" s="92">
        <v>1.821</v>
      </c>
    </row>
    <row r="21" spans="1:15" s="104" customFormat="1" ht="16" customHeight="1" x14ac:dyDescent="0.35">
      <c r="A21" s="103" t="str">
        <f t="shared" si="0"/>
        <v>Beaudoin, Stéphane</v>
      </c>
      <c r="B21" s="89">
        <v>8</v>
      </c>
      <c r="C21" s="90" t="s">
        <v>181</v>
      </c>
      <c r="D21" s="91" t="s">
        <v>184</v>
      </c>
      <c r="E21" s="90" t="s">
        <v>5</v>
      </c>
      <c r="F21" s="90">
        <v>10</v>
      </c>
      <c r="G21" s="90">
        <v>47.2</v>
      </c>
      <c r="H21" s="90">
        <v>89</v>
      </c>
      <c r="I21" s="90">
        <v>119</v>
      </c>
      <c r="J21" s="90">
        <v>19</v>
      </c>
      <c r="K21" s="90">
        <v>17</v>
      </c>
      <c r="L21" s="90">
        <v>3</v>
      </c>
      <c r="M21" s="90">
        <v>5</v>
      </c>
      <c r="N21" s="90">
        <v>0</v>
      </c>
      <c r="O21" s="92">
        <v>1.8859999999999999</v>
      </c>
    </row>
    <row r="22" spans="1:15" s="104" customFormat="1" ht="16" customHeight="1" x14ac:dyDescent="0.35">
      <c r="A22" s="103" t="str">
        <f t="shared" si="0"/>
        <v>Vézina, Éric</v>
      </c>
      <c r="B22" s="89">
        <v>9</v>
      </c>
      <c r="C22" s="90" t="s">
        <v>181</v>
      </c>
      <c r="D22" s="91" t="s">
        <v>182</v>
      </c>
      <c r="E22" s="90" t="s">
        <v>1</v>
      </c>
      <c r="F22" s="90">
        <v>3</v>
      </c>
      <c r="G22" s="90">
        <v>9.1999999999999993</v>
      </c>
      <c r="H22" s="90">
        <v>21</v>
      </c>
      <c r="I22" s="90">
        <v>19</v>
      </c>
      <c r="J22" s="90">
        <v>16</v>
      </c>
      <c r="K22" s="90">
        <v>2</v>
      </c>
      <c r="L22" s="90">
        <v>1</v>
      </c>
      <c r="M22" s="90">
        <v>1</v>
      </c>
      <c r="N22" s="90">
        <v>0</v>
      </c>
      <c r="O22" s="92">
        <v>2.2829999999999999</v>
      </c>
    </row>
    <row r="23" spans="1:15" s="104" customFormat="1" ht="16" customHeight="1" x14ac:dyDescent="0.35">
      <c r="A23" s="103" t="str">
        <f t="shared" si="0"/>
        <v>Blouin, Stéphane</v>
      </c>
      <c r="B23" s="89">
        <v>10</v>
      </c>
      <c r="C23" s="90" t="s">
        <v>181</v>
      </c>
      <c r="D23" s="91" t="s">
        <v>207</v>
      </c>
      <c r="E23" s="90" t="s">
        <v>2</v>
      </c>
      <c r="F23" s="90">
        <v>1</v>
      </c>
      <c r="G23" s="90">
        <v>2</v>
      </c>
      <c r="H23" s="90">
        <v>7</v>
      </c>
      <c r="I23" s="90">
        <v>8</v>
      </c>
      <c r="J23" s="90">
        <v>2</v>
      </c>
      <c r="K23" s="90">
        <v>0</v>
      </c>
      <c r="L23" s="90">
        <v>0</v>
      </c>
      <c r="M23" s="90">
        <v>1</v>
      </c>
      <c r="N23" s="90">
        <v>0</v>
      </c>
      <c r="O23" s="92">
        <v>3.5</v>
      </c>
    </row>
    <row r="24" spans="1:15" s="104" customFormat="1" ht="16" customHeight="1" thickBot="1" x14ac:dyDescent="0.4">
      <c r="A24" s="103" t="str">
        <f t="shared" si="0"/>
        <v>Dumontet , Yves</v>
      </c>
      <c r="B24" s="99">
        <v>11</v>
      </c>
      <c r="C24" s="107" t="s">
        <v>181</v>
      </c>
      <c r="D24" s="108" t="s">
        <v>211</v>
      </c>
      <c r="E24" s="107" t="s">
        <v>2</v>
      </c>
      <c r="F24" s="107">
        <v>2</v>
      </c>
      <c r="G24" s="107">
        <v>1.1000000000000001</v>
      </c>
      <c r="H24" s="107">
        <v>6</v>
      </c>
      <c r="I24" s="107">
        <v>5</v>
      </c>
      <c r="J24" s="107">
        <v>0</v>
      </c>
      <c r="K24" s="107">
        <v>0</v>
      </c>
      <c r="L24" s="107">
        <v>0</v>
      </c>
      <c r="M24" s="107">
        <v>1</v>
      </c>
      <c r="N24" s="107">
        <v>0</v>
      </c>
      <c r="O24" s="102">
        <v>5.4550000000000001</v>
      </c>
    </row>
    <row r="25" spans="1:15" ht="16" customHeight="1" x14ac:dyDescent="0.35">
      <c r="A25" s="103"/>
    </row>
    <row r="26" spans="1:15" ht="16" customHeight="1" x14ac:dyDescent="0.35">
      <c r="A26" s="103"/>
    </row>
    <row r="27" spans="1:15" ht="16" customHeight="1" x14ac:dyDescent="0.35">
      <c r="A27" s="103"/>
    </row>
    <row r="28" spans="1:15" ht="16" customHeight="1" x14ac:dyDescent="0.35">
      <c r="A28" s="103"/>
    </row>
    <row r="29" spans="1:15" ht="16" customHeight="1" x14ac:dyDescent="0.35">
      <c r="A29" s="103"/>
    </row>
    <row r="30" spans="1:15" ht="16" customHeight="1" x14ac:dyDescent="0.35">
      <c r="A30" s="103"/>
    </row>
    <row r="31" spans="1:15" ht="16" customHeight="1" x14ac:dyDescent="0.35">
      <c r="A31" s="103"/>
    </row>
    <row r="32" spans="1:15" ht="16" customHeight="1" x14ac:dyDescent="0.35">
      <c r="A32" s="103"/>
    </row>
    <row r="33" spans="1:1" ht="16" customHeight="1" x14ac:dyDescent="0.35">
      <c r="A33" s="103"/>
    </row>
    <row r="34" spans="1:1" ht="16" customHeight="1" x14ac:dyDescent="0.35">
      <c r="A34" s="103"/>
    </row>
    <row r="35" spans="1:1" ht="16" customHeight="1" x14ac:dyDescent="0.35">
      <c r="A35" s="103"/>
    </row>
    <row r="36" spans="1:1" ht="16" customHeight="1" x14ac:dyDescent="0.35">
      <c r="A36" s="103"/>
    </row>
    <row r="37" spans="1:1" ht="16" customHeight="1" x14ac:dyDescent="0.35">
      <c r="A37" s="103"/>
    </row>
    <row r="38" spans="1:1" ht="16" customHeight="1" x14ac:dyDescent="0.35">
      <c r="A38" s="103"/>
    </row>
    <row r="39" spans="1:1" ht="16" customHeight="1" x14ac:dyDescent="0.35">
      <c r="A39" s="103"/>
    </row>
    <row r="40" spans="1:1" ht="16" customHeight="1" x14ac:dyDescent="0.35">
      <c r="A40" s="103"/>
    </row>
    <row r="41" spans="1:1" ht="16" customHeight="1" x14ac:dyDescent="0.35">
      <c r="A41" s="103"/>
    </row>
    <row r="42" spans="1:1" ht="16" customHeight="1" x14ac:dyDescent="0.35">
      <c r="A42" s="103"/>
    </row>
    <row r="43" spans="1:1" ht="16" customHeight="1" x14ac:dyDescent="0.35">
      <c r="A43" s="103"/>
    </row>
    <row r="44" spans="1:1" ht="16" customHeight="1" x14ac:dyDescent="0.35">
      <c r="A44" s="103"/>
    </row>
    <row r="45" spans="1:1" ht="16" customHeight="1" x14ac:dyDescent="0.35">
      <c r="A45" s="103"/>
    </row>
  </sheetData>
  <mergeCells count="3">
    <mergeCell ref="B1:O1"/>
    <mergeCell ref="M2:O2"/>
    <mergeCell ref="B3:O3"/>
  </mergeCells>
  <phoneticPr fontId="0" type="noConversion"/>
  <hyperlinks>
    <hyperlink ref="M2:O2" location="LANCEURS!A1" display="RETOUR" xr:uid="{00000000-0004-0000-1300-000000000000}"/>
  </hyperlinks>
  <pageMargins left="0.78740157499999996" right="0.78740157499999996" top="0.984251969" bottom="0.984251969" header="0.4921259845" footer="0.4921259845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45"/>
  <sheetViews>
    <sheetView showRowColHeaders="0" topLeftCell="B1" workbookViewId="0">
      <selection activeCell="B5" sqref="B5"/>
    </sheetView>
  </sheetViews>
  <sheetFormatPr baseColWidth="10" defaultColWidth="11.453125" defaultRowHeight="16" customHeight="1" x14ac:dyDescent="0.25"/>
  <cols>
    <col min="1" max="1" width="17.54296875" style="1" hidden="1" customWidth="1"/>
    <col min="2" max="2" width="6.7265625" style="19" customWidth="1"/>
    <col min="3" max="3" width="6.7265625" style="83" customWidth="1"/>
    <col min="4" max="4" width="25.7265625" style="1" customWidth="1"/>
    <col min="5" max="14" width="6.7265625" style="19" customWidth="1"/>
    <col min="15" max="15" width="8.7265625" style="32" customWidth="1"/>
    <col min="16" max="16384" width="11.453125" style="1"/>
  </cols>
  <sheetData>
    <row r="1" spans="1:17" s="19" customFormat="1" ht="25.5" thickBot="1" x14ac:dyDescent="0.55000000000000004">
      <c r="B1" s="347" t="s">
        <v>110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10"/>
      <c r="Q1" s="10"/>
    </row>
    <row r="2" spans="1:17" s="19" customFormat="1" ht="16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M2" s="363" t="s">
        <v>295</v>
      </c>
      <c r="N2" s="364"/>
      <c r="O2" s="368"/>
    </row>
    <row r="3" spans="1:17" s="19" customFormat="1" ht="16" customHeight="1" x14ac:dyDescent="0.4">
      <c r="B3" s="359" t="s">
        <v>307</v>
      </c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46"/>
      <c r="Q3" s="46"/>
    </row>
    <row r="4" spans="1:17" s="19" customFormat="1" ht="8.25" customHeight="1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1"/>
      <c r="P4" s="1"/>
      <c r="Q4" s="1"/>
    </row>
    <row r="5" spans="1:17" s="19" customFormat="1" ht="16" customHeight="1" thickBot="1" x14ac:dyDescent="0.3">
      <c r="B5" s="26" t="s">
        <v>298</v>
      </c>
      <c r="C5" s="29" t="s">
        <v>301</v>
      </c>
      <c r="D5" s="27" t="s">
        <v>299</v>
      </c>
      <c r="E5" s="27" t="s">
        <v>6</v>
      </c>
      <c r="F5" s="27" t="s">
        <v>13</v>
      </c>
      <c r="G5" s="28" t="s">
        <v>14</v>
      </c>
      <c r="H5" s="28" t="s">
        <v>0</v>
      </c>
      <c r="I5" s="28" t="s">
        <v>7</v>
      </c>
      <c r="J5" s="28" t="s">
        <v>9</v>
      </c>
      <c r="K5" s="28" t="s">
        <v>10</v>
      </c>
      <c r="L5" s="28" t="s">
        <v>15</v>
      </c>
      <c r="M5" s="28" t="s">
        <v>16</v>
      </c>
      <c r="N5" s="28" t="s">
        <v>17</v>
      </c>
      <c r="O5" s="31" t="s">
        <v>18</v>
      </c>
    </row>
    <row r="6" spans="1:17" ht="16" customHeight="1" thickTop="1" x14ac:dyDescent="0.25">
      <c r="A6" s="30" t="str">
        <f t="shared" ref="A6:A25" si="0">D6</f>
        <v>Dandurand, André</v>
      </c>
      <c r="B6" s="126">
        <v>1</v>
      </c>
      <c r="C6" s="114" t="s">
        <v>20</v>
      </c>
      <c r="D6" s="127" t="s">
        <v>209</v>
      </c>
      <c r="E6" s="114" t="s">
        <v>1</v>
      </c>
      <c r="F6" s="115">
        <v>22</v>
      </c>
      <c r="G6" s="115">
        <v>122</v>
      </c>
      <c r="H6" s="115">
        <v>119</v>
      </c>
      <c r="I6" s="115">
        <v>162</v>
      </c>
      <c r="J6" s="115">
        <v>72</v>
      </c>
      <c r="K6" s="115">
        <v>96</v>
      </c>
      <c r="L6" s="115">
        <v>13</v>
      </c>
      <c r="M6" s="115">
        <v>7</v>
      </c>
      <c r="N6" s="115">
        <v>1</v>
      </c>
      <c r="O6" s="116">
        <v>0.97499999999999998</v>
      </c>
    </row>
    <row r="7" spans="1:17" ht="16" customHeight="1" x14ac:dyDescent="0.25">
      <c r="A7" s="30" t="str">
        <f t="shared" si="0"/>
        <v>Lépine, Jacques</v>
      </c>
      <c r="B7" s="128">
        <v>2</v>
      </c>
      <c r="C7" s="117" t="s">
        <v>20</v>
      </c>
      <c r="D7" s="129" t="s">
        <v>197</v>
      </c>
      <c r="E7" s="117" t="s">
        <v>2</v>
      </c>
      <c r="F7" s="118">
        <v>18</v>
      </c>
      <c r="G7" s="118">
        <v>87</v>
      </c>
      <c r="H7" s="118">
        <v>121</v>
      </c>
      <c r="I7" s="118">
        <v>150</v>
      </c>
      <c r="J7" s="118">
        <v>51</v>
      </c>
      <c r="K7" s="118">
        <v>38</v>
      </c>
      <c r="L7" s="118">
        <v>10</v>
      </c>
      <c r="M7" s="118">
        <v>4</v>
      </c>
      <c r="N7" s="118">
        <v>2</v>
      </c>
      <c r="O7" s="119">
        <v>1.391</v>
      </c>
    </row>
    <row r="8" spans="1:17" ht="16" customHeight="1" x14ac:dyDescent="0.25">
      <c r="A8" s="30" t="str">
        <f t="shared" si="0"/>
        <v>Paré, Pierre</v>
      </c>
      <c r="B8" s="128">
        <v>3</v>
      </c>
      <c r="C8" s="117" t="s">
        <v>20</v>
      </c>
      <c r="D8" s="129" t="s">
        <v>212</v>
      </c>
      <c r="E8" s="117" t="s">
        <v>5</v>
      </c>
      <c r="F8" s="118">
        <v>21</v>
      </c>
      <c r="G8" s="118">
        <v>103</v>
      </c>
      <c r="H8" s="118">
        <v>150</v>
      </c>
      <c r="I8" s="118">
        <v>170</v>
      </c>
      <c r="J8" s="118">
        <v>81</v>
      </c>
      <c r="K8" s="118">
        <v>74</v>
      </c>
      <c r="L8" s="118">
        <v>9</v>
      </c>
      <c r="M8" s="118">
        <v>10</v>
      </c>
      <c r="N8" s="118">
        <v>1</v>
      </c>
      <c r="O8" s="119">
        <v>1.458</v>
      </c>
    </row>
    <row r="9" spans="1:17" ht="16" customHeight="1" x14ac:dyDescent="0.25">
      <c r="A9" s="30" t="str">
        <f t="shared" si="0"/>
        <v>Forbes, Michel</v>
      </c>
      <c r="B9" s="128">
        <v>4</v>
      </c>
      <c r="C9" s="117" t="s">
        <v>20</v>
      </c>
      <c r="D9" s="129" t="s">
        <v>187</v>
      </c>
      <c r="E9" s="117" t="s">
        <v>3</v>
      </c>
      <c r="F9" s="118">
        <v>20</v>
      </c>
      <c r="G9" s="118">
        <v>94.6</v>
      </c>
      <c r="H9" s="118">
        <v>141</v>
      </c>
      <c r="I9" s="118">
        <v>171</v>
      </c>
      <c r="J9" s="118">
        <v>46</v>
      </c>
      <c r="K9" s="118">
        <v>41</v>
      </c>
      <c r="L9" s="118">
        <v>9</v>
      </c>
      <c r="M9" s="118">
        <v>9</v>
      </c>
      <c r="N9" s="118">
        <v>0</v>
      </c>
      <c r="O9" s="119">
        <v>1.49</v>
      </c>
    </row>
    <row r="10" spans="1:17" ht="16" customHeight="1" x14ac:dyDescent="0.25">
      <c r="A10" s="30" t="str">
        <f t="shared" si="0"/>
        <v>Beacon, Allan</v>
      </c>
      <c r="B10" s="128">
        <v>5</v>
      </c>
      <c r="C10" s="117" t="s">
        <v>20</v>
      </c>
      <c r="D10" s="129" t="s">
        <v>185</v>
      </c>
      <c r="E10" s="117" t="s">
        <v>8</v>
      </c>
      <c r="F10" s="118">
        <v>17</v>
      </c>
      <c r="G10" s="118">
        <v>93.6</v>
      </c>
      <c r="H10" s="118">
        <v>145</v>
      </c>
      <c r="I10" s="118">
        <v>169</v>
      </c>
      <c r="J10" s="118">
        <v>35</v>
      </c>
      <c r="K10" s="118">
        <v>19</v>
      </c>
      <c r="L10" s="118">
        <v>7</v>
      </c>
      <c r="M10" s="118">
        <v>6</v>
      </c>
      <c r="N10" s="118">
        <v>2</v>
      </c>
      <c r="O10" s="119">
        <v>1.5489999999999999</v>
      </c>
    </row>
    <row r="11" spans="1:17" ht="16" customHeight="1" x14ac:dyDescent="0.25">
      <c r="A11" s="30" t="str">
        <f t="shared" si="0"/>
        <v>Lépine, Christian</v>
      </c>
      <c r="B11" s="128">
        <v>6</v>
      </c>
      <c r="C11" s="117" t="s">
        <v>20</v>
      </c>
      <c r="D11" s="129" t="s">
        <v>214</v>
      </c>
      <c r="E11" s="117" t="s">
        <v>4</v>
      </c>
      <c r="F11" s="118">
        <v>15</v>
      </c>
      <c r="G11" s="118">
        <v>85.3</v>
      </c>
      <c r="H11" s="118">
        <v>158</v>
      </c>
      <c r="I11" s="118">
        <v>197</v>
      </c>
      <c r="J11" s="118">
        <v>20</v>
      </c>
      <c r="K11" s="118">
        <v>14</v>
      </c>
      <c r="L11" s="118">
        <v>4</v>
      </c>
      <c r="M11" s="118">
        <v>10</v>
      </c>
      <c r="N11" s="118">
        <v>0</v>
      </c>
      <c r="O11" s="119">
        <v>1.8520000000000001</v>
      </c>
    </row>
    <row r="12" spans="1:17" ht="16" customHeight="1" x14ac:dyDescent="0.25">
      <c r="A12" s="30"/>
      <c r="B12" s="130"/>
      <c r="C12" s="120"/>
      <c r="D12" s="131"/>
      <c r="E12" s="120"/>
      <c r="F12" s="121"/>
      <c r="G12" s="121"/>
      <c r="H12" s="121"/>
      <c r="I12" s="121"/>
      <c r="J12" s="121"/>
      <c r="K12" s="121"/>
      <c r="L12" s="121"/>
      <c r="M12" s="121"/>
      <c r="N12" s="121"/>
      <c r="O12" s="122"/>
    </row>
    <row r="13" spans="1:17" ht="16" customHeight="1" x14ac:dyDescent="0.25">
      <c r="A13" s="30" t="str">
        <f t="shared" si="0"/>
        <v>Lachapelle, Jean</v>
      </c>
      <c r="B13" s="128">
        <v>1</v>
      </c>
      <c r="C13" s="117" t="s">
        <v>181</v>
      </c>
      <c r="D13" s="129" t="s">
        <v>195</v>
      </c>
      <c r="E13" s="117" t="s">
        <v>1</v>
      </c>
      <c r="F13" s="118">
        <v>6</v>
      </c>
      <c r="G13" s="118">
        <v>21</v>
      </c>
      <c r="H13" s="118">
        <v>17</v>
      </c>
      <c r="I13" s="118">
        <v>30</v>
      </c>
      <c r="J13" s="118">
        <v>6</v>
      </c>
      <c r="K13" s="118">
        <v>3</v>
      </c>
      <c r="L13" s="118">
        <v>2</v>
      </c>
      <c r="M13" s="118">
        <v>1</v>
      </c>
      <c r="N13" s="118">
        <v>0</v>
      </c>
      <c r="O13" s="119">
        <v>0.81</v>
      </c>
    </row>
    <row r="14" spans="1:17" ht="16" customHeight="1" x14ac:dyDescent="0.25">
      <c r="A14" s="30" t="str">
        <f t="shared" si="0"/>
        <v>Nolet, Éric</v>
      </c>
      <c r="B14" s="128">
        <v>2</v>
      </c>
      <c r="C14" s="117" t="s">
        <v>181</v>
      </c>
      <c r="D14" s="129" t="s">
        <v>215</v>
      </c>
      <c r="E14" s="117" t="s">
        <v>8</v>
      </c>
      <c r="F14" s="118">
        <v>11</v>
      </c>
      <c r="G14" s="118">
        <v>51.3</v>
      </c>
      <c r="H14" s="118">
        <v>47</v>
      </c>
      <c r="I14" s="118">
        <v>77</v>
      </c>
      <c r="J14" s="118">
        <v>21</v>
      </c>
      <c r="K14" s="118">
        <v>11</v>
      </c>
      <c r="L14" s="118">
        <v>4</v>
      </c>
      <c r="M14" s="118">
        <v>5</v>
      </c>
      <c r="N14" s="118">
        <v>0</v>
      </c>
      <c r="O14" s="119">
        <v>0.91600000000000004</v>
      </c>
    </row>
    <row r="15" spans="1:17" ht="16" customHeight="1" x14ac:dyDescent="0.25">
      <c r="A15" s="30" t="str">
        <f t="shared" si="0"/>
        <v>Schiller, Serge</v>
      </c>
      <c r="B15" s="128">
        <v>3</v>
      </c>
      <c r="C15" s="117" t="s">
        <v>181</v>
      </c>
      <c r="D15" s="129" t="s">
        <v>208</v>
      </c>
      <c r="E15" s="117" t="s">
        <v>3</v>
      </c>
      <c r="F15" s="118">
        <v>1</v>
      </c>
      <c r="G15" s="118">
        <v>6</v>
      </c>
      <c r="H15" s="118">
        <v>6</v>
      </c>
      <c r="I15" s="118">
        <v>10</v>
      </c>
      <c r="J15" s="118">
        <v>3</v>
      </c>
      <c r="K15" s="118">
        <v>0</v>
      </c>
      <c r="L15" s="118">
        <v>1</v>
      </c>
      <c r="M15" s="118">
        <v>0</v>
      </c>
      <c r="N15" s="118">
        <v>0</v>
      </c>
      <c r="O15" s="119">
        <v>1</v>
      </c>
    </row>
    <row r="16" spans="1:17" ht="16" customHeight="1" x14ac:dyDescent="0.25">
      <c r="A16" s="30" t="str">
        <f t="shared" si="0"/>
        <v>Dinicolantonio, Nick</v>
      </c>
      <c r="B16" s="128">
        <v>4</v>
      </c>
      <c r="C16" s="117" t="s">
        <v>181</v>
      </c>
      <c r="D16" s="129" t="s">
        <v>193</v>
      </c>
      <c r="E16" s="117" t="s">
        <v>1</v>
      </c>
      <c r="F16" s="118">
        <v>2</v>
      </c>
      <c r="G16" s="118">
        <v>13</v>
      </c>
      <c r="H16" s="118">
        <v>16</v>
      </c>
      <c r="I16" s="118">
        <v>28</v>
      </c>
      <c r="J16" s="118">
        <v>4</v>
      </c>
      <c r="K16" s="118">
        <v>1</v>
      </c>
      <c r="L16" s="118">
        <v>2</v>
      </c>
      <c r="M16" s="118">
        <v>0</v>
      </c>
      <c r="N16" s="118">
        <v>0</v>
      </c>
      <c r="O16" s="119">
        <v>1.2310000000000001</v>
      </c>
    </row>
    <row r="17" spans="1:15" ht="16" customHeight="1" x14ac:dyDescent="0.25">
      <c r="A17" s="30" t="str">
        <f t="shared" si="0"/>
        <v>Wilson, Robert</v>
      </c>
      <c r="B17" s="128">
        <v>5</v>
      </c>
      <c r="C17" s="117" t="s">
        <v>181</v>
      </c>
      <c r="D17" s="129" t="s">
        <v>205</v>
      </c>
      <c r="E17" s="117" t="s">
        <v>5</v>
      </c>
      <c r="F17" s="118">
        <v>9</v>
      </c>
      <c r="G17" s="118">
        <v>39.299999999999997</v>
      </c>
      <c r="H17" s="118">
        <v>52</v>
      </c>
      <c r="I17" s="118">
        <v>68</v>
      </c>
      <c r="J17" s="118">
        <v>22</v>
      </c>
      <c r="K17" s="118">
        <v>15</v>
      </c>
      <c r="L17" s="118">
        <v>1</v>
      </c>
      <c r="M17" s="118">
        <v>3</v>
      </c>
      <c r="N17" s="118">
        <v>1</v>
      </c>
      <c r="O17" s="119">
        <v>1.323</v>
      </c>
    </row>
    <row r="18" spans="1:15" ht="16" customHeight="1" x14ac:dyDescent="0.25">
      <c r="A18" s="30" t="str">
        <f t="shared" si="0"/>
        <v>Dupuis, Richard</v>
      </c>
      <c r="B18" s="128">
        <v>6</v>
      </c>
      <c r="C18" s="117" t="s">
        <v>181</v>
      </c>
      <c r="D18" s="129" t="s">
        <v>198</v>
      </c>
      <c r="E18" s="117" t="s">
        <v>2</v>
      </c>
      <c r="F18" s="118">
        <v>9</v>
      </c>
      <c r="G18" s="118">
        <v>35.299999999999997</v>
      </c>
      <c r="H18" s="118">
        <v>53</v>
      </c>
      <c r="I18" s="118">
        <v>65</v>
      </c>
      <c r="J18" s="118">
        <v>25</v>
      </c>
      <c r="K18" s="118">
        <v>6</v>
      </c>
      <c r="L18" s="118">
        <v>4</v>
      </c>
      <c r="M18" s="118">
        <v>2</v>
      </c>
      <c r="N18" s="118">
        <v>0</v>
      </c>
      <c r="O18" s="119">
        <v>1.5009999999999999</v>
      </c>
    </row>
    <row r="19" spans="1:15" ht="16" customHeight="1" x14ac:dyDescent="0.25">
      <c r="A19" s="30" t="str">
        <f t="shared" si="0"/>
        <v>Blouin, Pierre</v>
      </c>
      <c r="B19" s="128">
        <v>7</v>
      </c>
      <c r="C19" s="117" t="s">
        <v>181</v>
      </c>
      <c r="D19" s="129" t="s">
        <v>213</v>
      </c>
      <c r="E19" s="117" t="s">
        <v>2</v>
      </c>
      <c r="F19" s="118">
        <v>3</v>
      </c>
      <c r="G19" s="118">
        <v>6</v>
      </c>
      <c r="H19" s="118">
        <v>10</v>
      </c>
      <c r="I19" s="118">
        <v>17</v>
      </c>
      <c r="J19" s="118">
        <v>3</v>
      </c>
      <c r="K19" s="118">
        <v>1</v>
      </c>
      <c r="L19" s="118">
        <v>0</v>
      </c>
      <c r="M19" s="118">
        <v>1</v>
      </c>
      <c r="N19" s="118">
        <v>0</v>
      </c>
      <c r="O19" s="119">
        <v>1.667</v>
      </c>
    </row>
    <row r="20" spans="1:15" ht="16" customHeight="1" x14ac:dyDescent="0.25">
      <c r="A20" s="30" t="str">
        <f t="shared" si="0"/>
        <v>Poulin, Richard</v>
      </c>
      <c r="B20" s="128">
        <v>8</v>
      </c>
      <c r="C20" s="117" t="s">
        <v>181</v>
      </c>
      <c r="D20" s="129" t="s">
        <v>186</v>
      </c>
      <c r="E20" s="117" t="s">
        <v>3</v>
      </c>
      <c r="F20" s="118">
        <v>11</v>
      </c>
      <c r="G20" s="118">
        <v>40</v>
      </c>
      <c r="H20" s="118">
        <v>67</v>
      </c>
      <c r="I20" s="118">
        <v>93</v>
      </c>
      <c r="J20" s="118">
        <v>17</v>
      </c>
      <c r="K20" s="118">
        <v>8</v>
      </c>
      <c r="L20" s="118">
        <v>2</v>
      </c>
      <c r="M20" s="118">
        <v>1</v>
      </c>
      <c r="N20" s="118">
        <v>2</v>
      </c>
      <c r="O20" s="119">
        <v>1.675</v>
      </c>
    </row>
    <row r="21" spans="1:15" ht="16" customHeight="1" x14ac:dyDescent="0.25">
      <c r="A21" s="30" t="str">
        <f t="shared" si="0"/>
        <v>Brodeur, Michel</v>
      </c>
      <c r="B21" s="128">
        <v>9</v>
      </c>
      <c r="C21" s="117" t="s">
        <v>181</v>
      </c>
      <c r="D21" s="129" t="s">
        <v>206</v>
      </c>
      <c r="E21" s="117" t="s">
        <v>4</v>
      </c>
      <c r="F21" s="118">
        <v>11</v>
      </c>
      <c r="G21" s="118">
        <v>49.6</v>
      </c>
      <c r="H21" s="118">
        <v>111</v>
      </c>
      <c r="I21" s="118">
        <v>103</v>
      </c>
      <c r="J21" s="118">
        <v>52</v>
      </c>
      <c r="K21" s="118">
        <v>13</v>
      </c>
      <c r="L21" s="118">
        <v>0</v>
      </c>
      <c r="M21" s="118">
        <v>9</v>
      </c>
      <c r="N21" s="118">
        <v>1</v>
      </c>
      <c r="O21" s="119">
        <v>2.238</v>
      </c>
    </row>
    <row r="22" spans="1:15" ht="16" customHeight="1" x14ac:dyDescent="0.25">
      <c r="A22" s="30" t="str">
        <f t="shared" si="0"/>
        <v>Lévesque, Gilles</v>
      </c>
      <c r="B22" s="128">
        <v>10</v>
      </c>
      <c r="C22" s="117" t="s">
        <v>181</v>
      </c>
      <c r="D22" s="129" t="s">
        <v>201</v>
      </c>
      <c r="E22" s="117" t="s">
        <v>5</v>
      </c>
      <c r="F22" s="118">
        <v>2</v>
      </c>
      <c r="G22" s="118">
        <v>4.5999999999999996</v>
      </c>
      <c r="H22" s="118">
        <v>11</v>
      </c>
      <c r="I22" s="118">
        <v>14</v>
      </c>
      <c r="J22" s="118">
        <v>1</v>
      </c>
      <c r="K22" s="118">
        <v>0</v>
      </c>
      <c r="L22" s="118">
        <v>0</v>
      </c>
      <c r="M22" s="118">
        <v>0</v>
      </c>
      <c r="N22" s="118">
        <v>0</v>
      </c>
      <c r="O22" s="119">
        <v>2.391</v>
      </c>
    </row>
    <row r="23" spans="1:15" ht="16" customHeight="1" x14ac:dyDescent="0.25">
      <c r="A23" s="30" t="str">
        <f t="shared" si="0"/>
        <v>Dumontet, Yves</v>
      </c>
      <c r="B23" s="128">
        <v>11</v>
      </c>
      <c r="C23" s="117" t="s">
        <v>181</v>
      </c>
      <c r="D23" s="129" t="s">
        <v>204</v>
      </c>
      <c r="E23" s="117" t="s">
        <v>4</v>
      </c>
      <c r="F23" s="118">
        <v>2</v>
      </c>
      <c r="G23" s="118">
        <v>4</v>
      </c>
      <c r="H23" s="118">
        <v>10</v>
      </c>
      <c r="I23" s="118">
        <v>11</v>
      </c>
      <c r="J23" s="118">
        <v>1</v>
      </c>
      <c r="K23" s="118">
        <v>1</v>
      </c>
      <c r="L23" s="118">
        <v>0</v>
      </c>
      <c r="M23" s="118">
        <v>0</v>
      </c>
      <c r="N23" s="118">
        <v>0</v>
      </c>
      <c r="O23" s="119">
        <v>2.5</v>
      </c>
    </row>
    <row r="24" spans="1:15" ht="16" customHeight="1" x14ac:dyDescent="0.25">
      <c r="A24" s="30" t="str">
        <f t="shared" si="0"/>
        <v>Vézina, Éric</v>
      </c>
      <c r="B24" s="128">
        <v>12</v>
      </c>
      <c r="C24" s="117" t="s">
        <v>181</v>
      </c>
      <c r="D24" s="129" t="s">
        <v>182</v>
      </c>
      <c r="E24" s="117" t="s">
        <v>3</v>
      </c>
      <c r="F24" s="118">
        <v>4</v>
      </c>
      <c r="G24" s="118">
        <v>13.3</v>
      </c>
      <c r="H24" s="118">
        <v>34</v>
      </c>
      <c r="I24" s="118">
        <v>24</v>
      </c>
      <c r="J24" s="118">
        <v>23</v>
      </c>
      <c r="K24" s="118">
        <v>10</v>
      </c>
      <c r="L24" s="118">
        <v>1</v>
      </c>
      <c r="M24" s="118">
        <v>1</v>
      </c>
      <c r="N24" s="118">
        <v>0</v>
      </c>
      <c r="O24" s="119">
        <v>2.556</v>
      </c>
    </row>
    <row r="25" spans="1:15" ht="16" customHeight="1" thickBot="1" x14ac:dyDescent="0.3">
      <c r="A25" s="30" t="str">
        <f t="shared" si="0"/>
        <v>Blouin, Stéphane</v>
      </c>
      <c r="B25" s="132">
        <v>13</v>
      </c>
      <c r="C25" s="123" t="s">
        <v>181</v>
      </c>
      <c r="D25" s="133" t="s">
        <v>207</v>
      </c>
      <c r="E25" s="123" t="s">
        <v>2</v>
      </c>
      <c r="F25" s="124">
        <v>2</v>
      </c>
      <c r="G25" s="124">
        <v>0.6</v>
      </c>
      <c r="H25" s="124">
        <v>5</v>
      </c>
      <c r="I25" s="124">
        <v>3</v>
      </c>
      <c r="J25" s="124">
        <v>3</v>
      </c>
      <c r="K25" s="124">
        <v>0</v>
      </c>
      <c r="L25" s="124">
        <v>0</v>
      </c>
      <c r="M25" s="124">
        <v>0</v>
      </c>
      <c r="N25" s="124">
        <v>0</v>
      </c>
      <c r="O25" s="125">
        <v>8.3330000000000002</v>
      </c>
    </row>
    <row r="26" spans="1:15" ht="16" customHeight="1" x14ac:dyDescent="0.25">
      <c r="A26" s="30"/>
      <c r="B26" s="109"/>
    </row>
    <row r="27" spans="1:15" ht="16" customHeight="1" x14ac:dyDescent="0.25">
      <c r="A27" s="30"/>
    </row>
    <row r="28" spans="1:15" ht="16" customHeight="1" x14ac:dyDescent="0.25">
      <c r="A28" s="30"/>
    </row>
    <row r="29" spans="1:15" ht="16" customHeight="1" x14ac:dyDescent="0.25">
      <c r="A29" s="30"/>
    </row>
    <row r="30" spans="1:15" ht="16" customHeight="1" x14ac:dyDescent="0.25">
      <c r="A30" s="30"/>
    </row>
    <row r="31" spans="1:15" ht="16" customHeight="1" x14ac:dyDescent="0.25">
      <c r="A31" s="30"/>
    </row>
    <row r="32" spans="1:15" ht="16" customHeight="1" x14ac:dyDescent="0.25">
      <c r="A32" s="30"/>
    </row>
    <row r="33" spans="1:1" ht="16" customHeight="1" x14ac:dyDescent="0.25">
      <c r="A33" s="30"/>
    </row>
    <row r="34" spans="1:1" ht="16" customHeight="1" x14ac:dyDescent="0.25">
      <c r="A34" s="30"/>
    </row>
    <row r="35" spans="1:1" ht="16" customHeight="1" x14ac:dyDescent="0.25">
      <c r="A35" s="30"/>
    </row>
    <row r="36" spans="1:1" ht="16" customHeight="1" x14ac:dyDescent="0.25">
      <c r="A36" s="30"/>
    </row>
    <row r="37" spans="1:1" ht="16" customHeight="1" x14ac:dyDescent="0.25">
      <c r="A37" s="30"/>
    </row>
    <row r="38" spans="1:1" ht="16" customHeight="1" x14ac:dyDescent="0.25">
      <c r="A38" s="30"/>
    </row>
    <row r="39" spans="1:1" ht="16" customHeight="1" x14ac:dyDescent="0.25">
      <c r="A39" s="30"/>
    </row>
    <row r="40" spans="1:1" ht="16" customHeight="1" x14ac:dyDescent="0.25">
      <c r="A40" s="30"/>
    </row>
    <row r="41" spans="1:1" ht="16" customHeight="1" x14ac:dyDescent="0.25">
      <c r="A41" s="30"/>
    </row>
    <row r="42" spans="1:1" ht="16" customHeight="1" x14ac:dyDescent="0.25">
      <c r="A42" s="30"/>
    </row>
    <row r="43" spans="1:1" ht="16" customHeight="1" x14ac:dyDescent="0.25">
      <c r="A43" s="30"/>
    </row>
    <row r="44" spans="1:1" ht="16" customHeight="1" x14ac:dyDescent="0.25">
      <c r="A44" s="30"/>
    </row>
    <row r="45" spans="1:1" ht="16" customHeight="1" x14ac:dyDescent="0.25">
      <c r="A45" s="30"/>
    </row>
  </sheetData>
  <dataConsolidate/>
  <mergeCells count="3">
    <mergeCell ref="B1:O1"/>
    <mergeCell ref="M2:O2"/>
    <mergeCell ref="B3:O3"/>
  </mergeCells>
  <phoneticPr fontId="0" type="noConversion"/>
  <hyperlinks>
    <hyperlink ref="M2:O2" location="LANCEURS!A1" display="RETOUR" xr:uid="{00000000-0004-0000-1400-000000000000}"/>
  </hyperlinks>
  <pageMargins left="0.78740157499999996" right="0.78740157499999996" top="0.984251969" bottom="0.984251969" header="0.4921259845" footer="0.4921259845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Q45"/>
  <sheetViews>
    <sheetView showRowColHeaders="0" topLeftCell="B1" workbookViewId="0">
      <selection activeCell="B5" sqref="B5"/>
    </sheetView>
  </sheetViews>
  <sheetFormatPr baseColWidth="10" defaultColWidth="11.453125" defaultRowHeight="16" customHeight="1" x14ac:dyDescent="0.35"/>
  <cols>
    <col min="1" max="1" width="24.26953125" style="134" hidden="1" customWidth="1"/>
    <col min="2" max="3" width="8.7265625" style="134" customWidth="1"/>
    <col min="4" max="4" width="24.26953125" style="134" bestFit="1" customWidth="1"/>
    <col min="5" max="6" width="8.7265625" style="105" customWidth="1"/>
    <col min="7" max="7" width="8.7265625" style="135" customWidth="1"/>
    <col min="8" max="14" width="8.7265625" style="105" customWidth="1"/>
    <col min="15" max="15" width="7.1796875" style="106" bestFit="1" customWidth="1"/>
    <col min="16" max="16384" width="11.453125" style="134"/>
  </cols>
  <sheetData>
    <row r="1" spans="1:17" s="19" customFormat="1" ht="25.5" thickBot="1" x14ac:dyDescent="0.55000000000000004">
      <c r="B1" s="347" t="s">
        <v>110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10"/>
      <c r="Q1" s="10"/>
    </row>
    <row r="2" spans="1:17" s="19" customFormat="1" ht="16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M2" s="363" t="s">
        <v>295</v>
      </c>
      <c r="N2" s="364"/>
      <c r="O2" s="368"/>
    </row>
    <row r="3" spans="1:17" s="19" customFormat="1" ht="16" customHeight="1" x14ac:dyDescent="0.4">
      <c r="B3" s="359" t="s">
        <v>308</v>
      </c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46"/>
      <c r="Q3" s="46"/>
    </row>
    <row r="4" spans="1:17" s="19" customFormat="1" ht="8.25" customHeight="1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1"/>
      <c r="P4" s="1"/>
      <c r="Q4" s="1"/>
    </row>
    <row r="5" spans="1:17" s="19" customFormat="1" ht="16" customHeight="1" thickBot="1" x14ac:dyDescent="0.3">
      <c r="B5" s="26" t="s">
        <v>298</v>
      </c>
      <c r="C5" s="29" t="s">
        <v>301</v>
      </c>
      <c r="D5" s="27" t="s">
        <v>299</v>
      </c>
      <c r="E5" s="27" t="s">
        <v>6</v>
      </c>
      <c r="F5" s="27" t="s">
        <v>13</v>
      </c>
      <c r="G5" s="28" t="s">
        <v>14</v>
      </c>
      <c r="H5" s="28" t="s">
        <v>0</v>
      </c>
      <c r="I5" s="28" t="s">
        <v>7</v>
      </c>
      <c r="J5" s="28" t="s">
        <v>9</v>
      </c>
      <c r="K5" s="28" t="s">
        <v>10</v>
      </c>
      <c r="L5" s="28" t="s">
        <v>15</v>
      </c>
      <c r="M5" s="28" t="s">
        <v>16</v>
      </c>
      <c r="N5" s="28" t="s">
        <v>17</v>
      </c>
      <c r="O5" s="31" t="s">
        <v>18</v>
      </c>
    </row>
    <row r="6" spans="1:17" ht="16" customHeight="1" thickTop="1" x14ac:dyDescent="0.35">
      <c r="A6" s="103" t="str">
        <f t="shared" ref="A6:A38" si="0">D6</f>
        <v>Dandurand, André</v>
      </c>
      <c r="B6" s="85">
        <v>1</v>
      </c>
      <c r="C6" s="86" t="s">
        <v>20</v>
      </c>
      <c r="D6" s="139" t="s">
        <v>209</v>
      </c>
      <c r="E6" s="86" t="s">
        <v>1</v>
      </c>
      <c r="F6" s="140">
        <v>15</v>
      </c>
      <c r="G6" s="141">
        <v>72.3</v>
      </c>
      <c r="H6" s="140">
        <v>76</v>
      </c>
      <c r="I6" s="140">
        <v>89</v>
      </c>
      <c r="J6" s="140">
        <v>48</v>
      </c>
      <c r="K6" s="140">
        <v>59</v>
      </c>
      <c r="L6" s="140">
        <v>7</v>
      </c>
      <c r="M6" s="140">
        <v>6</v>
      </c>
      <c r="N6" s="140">
        <v>0</v>
      </c>
      <c r="O6" s="88">
        <v>1.0511756569847857</v>
      </c>
    </row>
    <row r="7" spans="1:17" ht="16" customHeight="1" x14ac:dyDescent="0.35">
      <c r="A7" s="103" t="str">
        <f t="shared" si="0"/>
        <v>Brodeur, Michel</v>
      </c>
      <c r="B7" s="89">
        <v>2</v>
      </c>
      <c r="C7" s="90" t="s">
        <v>20</v>
      </c>
      <c r="D7" s="142" t="s">
        <v>206</v>
      </c>
      <c r="E7" s="90" t="s">
        <v>4</v>
      </c>
      <c r="F7" s="143">
        <v>14</v>
      </c>
      <c r="G7" s="143">
        <v>82</v>
      </c>
      <c r="H7" s="143">
        <v>93</v>
      </c>
      <c r="I7" s="143">
        <v>106</v>
      </c>
      <c r="J7" s="143">
        <v>103</v>
      </c>
      <c r="K7" s="143">
        <v>31</v>
      </c>
      <c r="L7" s="143">
        <v>9</v>
      </c>
      <c r="M7" s="143">
        <v>4</v>
      </c>
      <c r="N7" s="143">
        <v>0</v>
      </c>
      <c r="O7" s="92">
        <v>1.1341463414634145</v>
      </c>
    </row>
    <row r="8" spans="1:17" ht="16" customHeight="1" x14ac:dyDescent="0.35">
      <c r="A8" s="103" t="str">
        <f t="shared" si="0"/>
        <v>Desjardins, André</v>
      </c>
      <c r="B8" s="89">
        <v>3</v>
      </c>
      <c r="C8" s="90" t="s">
        <v>20</v>
      </c>
      <c r="D8" s="142" t="s">
        <v>216</v>
      </c>
      <c r="E8" s="90" t="s">
        <v>8</v>
      </c>
      <c r="F8" s="143">
        <v>17</v>
      </c>
      <c r="G8" s="143">
        <v>95</v>
      </c>
      <c r="H8" s="143">
        <v>113</v>
      </c>
      <c r="I8" s="143">
        <v>164</v>
      </c>
      <c r="J8" s="143">
        <v>30</v>
      </c>
      <c r="K8" s="143">
        <v>57</v>
      </c>
      <c r="L8" s="143">
        <v>10</v>
      </c>
      <c r="M8" s="143">
        <v>6</v>
      </c>
      <c r="N8" s="143">
        <v>0</v>
      </c>
      <c r="O8" s="92">
        <v>1.1894736842105262</v>
      </c>
    </row>
    <row r="9" spans="1:17" ht="16" customHeight="1" x14ac:dyDescent="0.35">
      <c r="A9" s="103" t="str">
        <f t="shared" si="0"/>
        <v>Paré, Pierre</v>
      </c>
      <c r="B9" s="89">
        <v>4</v>
      </c>
      <c r="C9" s="90" t="s">
        <v>20</v>
      </c>
      <c r="D9" s="142" t="s">
        <v>212</v>
      </c>
      <c r="E9" s="90" t="s">
        <v>19</v>
      </c>
      <c r="F9" s="143">
        <v>22</v>
      </c>
      <c r="G9" s="143">
        <v>127</v>
      </c>
      <c r="H9" s="143">
        <v>160</v>
      </c>
      <c r="I9" s="143">
        <v>190</v>
      </c>
      <c r="J9" s="143">
        <v>5</v>
      </c>
      <c r="K9" s="143">
        <v>51</v>
      </c>
      <c r="L9" s="143">
        <v>12</v>
      </c>
      <c r="M9" s="143">
        <v>7</v>
      </c>
      <c r="N9" s="143">
        <v>0</v>
      </c>
      <c r="O9" s="92">
        <v>1.2598425196850394</v>
      </c>
    </row>
    <row r="10" spans="1:17" ht="16" customHeight="1" x14ac:dyDescent="0.35">
      <c r="A10" s="103" t="str">
        <f t="shared" si="0"/>
        <v>Lépine, Jacques</v>
      </c>
      <c r="B10" s="89">
        <v>5</v>
      </c>
      <c r="C10" s="90" t="s">
        <v>20</v>
      </c>
      <c r="D10" s="142" t="s">
        <v>197</v>
      </c>
      <c r="E10" s="90" t="s">
        <v>2</v>
      </c>
      <c r="F10" s="143">
        <v>21</v>
      </c>
      <c r="G10" s="143">
        <v>116</v>
      </c>
      <c r="H10" s="143">
        <v>178</v>
      </c>
      <c r="I10" s="143">
        <v>184</v>
      </c>
      <c r="J10" s="143">
        <v>94</v>
      </c>
      <c r="K10" s="143">
        <v>72</v>
      </c>
      <c r="L10" s="143">
        <v>8</v>
      </c>
      <c r="M10" s="143">
        <v>11</v>
      </c>
      <c r="N10" s="143">
        <v>2</v>
      </c>
      <c r="O10" s="92">
        <v>1.5344827586206897</v>
      </c>
    </row>
    <row r="11" spans="1:17" ht="16" customHeight="1" x14ac:dyDescent="0.35">
      <c r="A11" s="103" t="str">
        <f t="shared" si="0"/>
        <v>Isabelle, Robert</v>
      </c>
      <c r="B11" s="89">
        <v>6</v>
      </c>
      <c r="C11" s="90" t="s">
        <v>20</v>
      </c>
      <c r="D11" s="142" t="s">
        <v>191</v>
      </c>
      <c r="E11" s="90" t="s">
        <v>3</v>
      </c>
      <c r="F11" s="143">
        <v>16</v>
      </c>
      <c r="G11" s="144">
        <v>98.3</v>
      </c>
      <c r="H11" s="143">
        <v>153</v>
      </c>
      <c r="I11" s="143">
        <v>199</v>
      </c>
      <c r="J11" s="143">
        <v>14</v>
      </c>
      <c r="K11" s="143">
        <v>8</v>
      </c>
      <c r="L11" s="143">
        <v>7</v>
      </c>
      <c r="M11" s="143">
        <v>7</v>
      </c>
      <c r="N11" s="143">
        <v>0</v>
      </c>
      <c r="O11" s="92">
        <v>1.5564598168870805</v>
      </c>
    </row>
    <row r="12" spans="1:17" ht="16" customHeight="1" x14ac:dyDescent="0.35">
      <c r="A12" s="103" t="str">
        <f t="shared" si="0"/>
        <v>Beacon, Allan</v>
      </c>
      <c r="B12" s="89">
        <v>7</v>
      </c>
      <c r="C12" s="90" t="s">
        <v>20</v>
      </c>
      <c r="D12" s="142" t="s">
        <v>185</v>
      </c>
      <c r="E12" s="90" t="s">
        <v>21</v>
      </c>
      <c r="F12" s="143">
        <v>19</v>
      </c>
      <c r="G12" s="144">
        <v>101.6</v>
      </c>
      <c r="H12" s="143">
        <v>163</v>
      </c>
      <c r="I12" s="143">
        <v>188</v>
      </c>
      <c r="J12" s="143">
        <v>37</v>
      </c>
      <c r="K12" s="143">
        <v>18</v>
      </c>
      <c r="L12" s="143">
        <v>7</v>
      </c>
      <c r="M12" s="143">
        <v>10</v>
      </c>
      <c r="N12" s="143">
        <v>0</v>
      </c>
      <c r="O12" s="92">
        <v>1.6043307086614174</v>
      </c>
    </row>
    <row r="13" spans="1:17" ht="16" customHeight="1" x14ac:dyDescent="0.35">
      <c r="A13" s="103" t="str">
        <f t="shared" si="0"/>
        <v>Forbes, Michel</v>
      </c>
      <c r="B13" s="89">
        <v>8</v>
      </c>
      <c r="C13" s="90" t="s">
        <v>20</v>
      </c>
      <c r="D13" s="142" t="s">
        <v>187</v>
      </c>
      <c r="E13" s="90" t="s">
        <v>5</v>
      </c>
      <c r="F13" s="143">
        <v>17</v>
      </c>
      <c r="G13" s="144">
        <v>79.599999999999994</v>
      </c>
      <c r="H13" s="143">
        <v>134</v>
      </c>
      <c r="I13" s="143">
        <v>152</v>
      </c>
      <c r="J13" s="143">
        <v>62</v>
      </c>
      <c r="K13" s="143">
        <v>46</v>
      </c>
      <c r="L13" s="143">
        <v>7</v>
      </c>
      <c r="M13" s="143">
        <v>8</v>
      </c>
      <c r="N13" s="143">
        <v>1</v>
      </c>
      <c r="O13" s="92">
        <v>1.6834170854271358</v>
      </c>
    </row>
    <row r="14" spans="1:17" ht="16" customHeight="1" x14ac:dyDescent="0.35">
      <c r="A14" s="103"/>
      <c r="B14" s="93"/>
      <c r="C14" s="94"/>
      <c r="D14" s="145"/>
      <c r="E14" s="94"/>
      <c r="F14" s="146"/>
      <c r="G14" s="147"/>
      <c r="H14" s="146"/>
      <c r="I14" s="146"/>
      <c r="J14" s="146"/>
      <c r="K14" s="146"/>
      <c r="L14" s="146"/>
      <c r="M14" s="146"/>
      <c r="N14" s="146"/>
      <c r="O14" s="96"/>
    </row>
    <row r="15" spans="1:17" ht="16" customHeight="1" x14ac:dyDescent="0.35">
      <c r="A15" s="103" t="str">
        <f t="shared" si="0"/>
        <v>Schiller, Christian</v>
      </c>
      <c r="B15" s="89">
        <v>1</v>
      </c>
      <c r="C15" s="90" t="s">
        <v>181</v>
      </c>
      <c r="D15" s="142" t="s">
        <v>190</v>
      </c>
      <c r="E15" s="90" t="s">
        <v>5</v>
      </c>
      <c r="F15" s="143">
        <v>1</v>
      </c>
      <c r="G15" s="144">
        <v>1.6</v>
      </c>
      <c r="H15" s="143">
        <v>1</v>
      </c>
      <c r="I15" s="143">
        <v>3</v>
      </c>
      <c r="J15" s="143">
        <v>0</v>
      </c>
      <c r="K15" s="143">
        <v>0</v>
      </c>
      <c r="L15" s="143">
        <v>0</v>
      </c>
      <c r="M15" s="143">
        <v>0</v>
      </c>
      <c r="N15" s="143">
        <v>0</v>
      </c>
      <c r="O15" s="92">
        <v>0.625</v>
      </c>
    </row>
    <row r="16" spans="1:17" ht="16" customHeight="1" x14ac:dyDescent="0.35">
      <c r="A16" s="103" t="str">
        <f t="shared" si="0"/>
        <v>Dinicolantonio, Nick</v>
      </c>
      <c r="B16" s="89">
        <v>2</v>
      </c>
      <c r="C16" s="90" t="s">
        <v>181</v>
      </c>
      <c r="D16" s="142" t="s">
        <v>193</v>
      </c>
      <c r="E16" s="90" t="s">
        <v>4</v>
      </c>
      <c r="F16" s="143">
        <v>1</v>
      </c>
      <c r="G16" s="143">
        <v>7</v>
      </c>
      <c r="H16" s="143">
        <v>7</v>
      </c>
      <c r="I16" s="143">
        <v>11</v>
      </c>
      <c r="J16" s="143">
        <v>3</v>
      </c>
      <c r="K16" s="143">
        <v>2</v>
      </c>
      <c r="L16" s="143">
        <v>1</v>
      </c>
      <c r="M16" s="143">
        <v>0</v>
      </c>
      <c r="N16" s="143">
        <v>0</v>
      </c>
      <c r="O16" s="92">
        <v>1</v>
      </c>
    </row>
    <row r="17" spans="1:15" ht="16" customHeight="1" x14ac:dyDescent="0.35">
      <c r="A17" s="103" t="str">
        <f t="shared" si="0"/>
        <v>Nolet, Éric</v>
      </c>
      <c r="B17" s="89">
        <v>3</v>
      </c>
      <c r="C17" s="90" t="s">
        <v>181</v>
      </c>
      <c r="D17" s="142" t="s">
        <v>215</v>
      </c>
      <c r="E17" s="90" t="s">
        <v>8</v>
      </c>
      <c r="F17" s="143">
        <v>5</v>
      </c>
      <c r="G17" s="143">
        <v>24</v>
      </c>
      <c r="H17" s="143">
        <v>27</v>
      </c>
      <c r="I17" s="143">
        <v>41</v>
      </c>
      <c r="J17" s="143">
        <v>9</v>
      </c>
      <c r="K17" s="143">
        <v>1</v>
      </c>
      <c r="L17" s="143">
        <v>2</v>
      </c>
      <c r="M17" s="143">
        <v>0</v>
      </c>
      <c r="N17" s="143">
        <v>1</v>
      </c>
      <c r="O17" s="92">
        <v>1.125</v>
      </c>
    </row>
    <row r="18" spans="1:15" ht="16" customHeight="1" x14ac:dyDescent="0.35">
      <c r="A18" s="103" t="str">
        <f t="shared" si="0"/>
        <v>Chartrand, Yves</v>
      </c>
      <c r="B18" s="89">
        <v>4</v>
      </c>
      <c r="C18" s="90" t="s">
        <v>181</v>
      </c>
      <c r="D18" s="142" t="s">
        <v>217</v>
      </c>
      <c r="E18" s="90" t="s">
        <v>3</v>
      </c>
      <c r="F18" s="143">
        <v>8</v>
      </c>
      <c r="G18" s="144">
        <v>44.6</v>
      </c>
      <c r="H18" s="143">
        <v>59</v>
      </c>
      <c r="I18" s="143">
        <v>73</v>
      </c>
      <c r="J18" s="143">
        <v>10</v>
      </c>
      <c r="K18" s="143">
        <v>6</v>
      </c>
      <c r="L18" s="143">
        <v>4</v>
      </c>
      <c r="M18" s="143">
        <v>1</v>
      </c>
      <c r="N18" s="143">
        <v>0</v>
      </c>
      <c r="O18" s="92">
        <v>1.3228699551569507</v>
      </c>
    </row>
    <row r="19" spans="1:15" ht="16" customHeight="1" x14ac:dyDescent="0.35">
      <c r="A19" s="103" t="str">
        <f t="shared" si="0"/>
        <v>Lachapelle, Jean</v>
      </c>
      <c r="B19" s="89">
        <v>5</v>
      </c>
      <c r="C19" s="90" t="s">
        <v>181</v>
      </c>
      <c r="D19" s="142" t="s">
        <v>195</v>
      </c>
      <c r="E19" s="90" t="s">
        <v>5</v>
      </c>
      <c r="F19" s="143">
        <v>5</v>
      </c>
      <c r="G19" s="144">
        <v>7.3</v>
      </c>
      <c r="H19" s="143">
        <v>12</v>
      </c>
      <c r="I19" s="143">
        <v>19</v>
      </c>
      <c r="J19" s="143">
        <v>6</v>
      </c>
      <c r="K19" s="143">
        <v>0</v>
      </c>
      <c r="L19" s="143">
        <v>0</v>
      </c>
      <c r="M19" s="143">
        <v>0</v>
      </c>
      <c r="N19" s="143">
        <v>0</v>
      </c>
      <c r="O19" s="92">
        <v>1.6438356164383563</v>
      </c>
    </row>
    <row r="20" spans="1:15" ht="16" customHeight="1" x14ac:dyDescent="0.35">
      <c r="A20" s="103" t="str">
        <f t="shared" si="0"/>
        <v>Lajeunesse, Jacques</v>
      </c>
      <c r="B20" s="89">
        <v>6</v>
      </c>
      <c r="C20" s="90" t="s">
        <v>181</v>
      </c>
      <c r="D20" s="142" t="s">
        <v>218</v>
      </c>
      <c r="E20" s="90" t="s">
        <v>19</v>
      </c>
      <c r="F20" s="143">
        <v>6</v>
      </c>
      <c r="G20" s="144">
        <v>28.6</v>
      </c>
      <c r="H20" s="143">
        <v>48</v>
      </c>
      <c r="I20" s="143">
        <v>64</v>
      </c>
      <c r="J20" s="143">
        <v>23</v>
      </c>
      <c r="K20" s="143">
        <v>5</v>
      </c>
      <c r="L20" s="143">
        <v>2</v>
      </c>
      <c r="M20" s="143">
        <v>3</v>
      </c>
      <c r="N20" s="143">
        <v>0</v>
      </c>
      <c r="O20" s="92">
        <v>1.6783216783216783</v>
      </c>
    </row>
    <row r="21" spans="1:15" ht="16" customHeight="1" x14ac:dyDescent="0.35">
      <c r="A21" s="103" t="str">
        <f t="shared" si="0"/>
        <v>David, Daniel</v>
      </c>
      <c r="B21" s="89">
        <v>7</v>
      </c>
      <c r="C21" s="90" t="s">
        <v>181</v>
      </c>
      <c r="D21" s="142" t="s">
        <v>219</v>
      </c>
      <c r="E21" s="90" t="s">
        <v>8</v>
      </c>
      <c r="F21" s="143">
        <v>7</v>
      </c>
      <c r="G21" s="143">
        <v>43</v>
      </c>
      <c r="H21" s="143">
        <v>73</v>
      </c>
      <c r="I21" s="143">
        <v>87</v>
      </c>
      <c r="J21" s="143">
        <v>25</v>
      </c>
      <c r="K21" s="143">
        <v>7</v>
      </c>
      <c r="L21" s="143">
        <v>3</v>
      </c>
      <c r="M21" s="143">
        <v>3</v>
      </c>
      <c r="N21" s="143">
        <v>0</v>
      </c>
      <c r="O21" s="92">
        <v>1.6976744186046511</v>
      </c>
    </row>
    <row r="22" spans="1:15" ht="16" customHeight="1" x14ac:dyDescent="0.35">
      <c r="A22" s="103" t="str">
        <f t="shared" si="0"/>
        <v>Schiller, Serge</v>
      </c>
      <c r="B22" s="89">
        <v>8</v>
      </c>
      <c r="C22" s="90" t="s">
        <v>181</v>
      </c>
      <c r="D22" s="142" t="s">
        <v>208</v>
      </c>
      <c r="E22" s="90" t="s">
        <v>2</v>
      </c>
      <c r="F22" s="143">
        <v>4</v>
      </c>
      <c r="G22" s="144">
        <v>16.600000000000001</v>
      </c>
      <c r="H22" s="143">
        <v>30</v>
      </c>
      <c r="I22" s="143">
        <v>32</v>
      </c>
      <c r="J22" s="143">
        <v>8</v>
      </c>
      <c r="K22" s="143">
        <v>1</v>
      </c>
      <c r="L22" s="143">
        <v>0</v>
      </c>
      <c r="M22" s="143">
        <v>2</v>
      </c>
      <c r="N22" s="143">
        <v>0</v>
      </c>
      <c r="O22" s="92">
        <v>1.8072289156626504</v>
      </c>
    </row>
    <row r="23" spans="1:15" ht="16" customHeight="1" x14ac:dyDescent="0.35">
      <c r="A23" s="103" t="str">
        <f t="shared" si="0"/>
        <v>Guilbault, Jacques</v>
      </c>
      <c r="B23" s="89">
        <v>9</v>
      </c>
      <c r="C23" s="90" t="s">
        <v>181</v>
      </c>
      <c r="D23" s="142" t="s">
        <v>220</v>
      </c>
      <c r="E23" s="90" t="s">
        <v>5</v>
      </c>
      <c r="F23" s="143">
        <v>9</v>
      </c>
      <c r="G23" s="144">
        <v>46.6</v>
      </c>
      <c r="H23" s="143">
        <v>88</v>
      </c>
      <c r="I23" s="143">
        <v>105</v>
      </c>
      <c r="J23" s="143">
        <v>28</v>
      </c>
      <c r="K23" s="143">
        <v>9</v>
      </c>
      <c r="L23" s="143">
        <v>1</v>
      </c>
      <c r="M23" s="143">
        <v>7</v>
      </c>
      <c r="N23" s="143">
        <v>0</v>
      </c>
      <c r="O23" s="92">
        <v>1.8884120171673819</v>
      </c>
    </row>
    <row r="24" spans="1:15" ht="16" customHeight="1" x14ac:dyDescent="0.35">
      <c r="A24" s="103" t="str">
        <f t="shared" si="0"/>
        <v>Forgues, Sylvain</v>
      </c>
      <c r="B24" s="89">
        <v>10</v>
      </c>
      <c r="C24" s="90" t="s">
        <v>181</v>
      </c>
      <c r="D24" s="142" t="s">
        <v>233</v>
      </c>
      <c r="E24" s="90" t="s">
        <v>4</v>
      </c>
      <c r="F24" s="143">
        <v>4</v>
      </c>
      <c r="G24" s="143">
        <v>25</v>
      </c>
      <c r="H24" s="143">
        <v>48</v>
      </c>
      <c r="I24" s="143">
        <v>51</v>
      </c>
      <c r="J24" s="143">
        <v>23</v>
      </c>
      <c r="K24" s="143">
        <v>8</v>
      </c>
      <c r="L24" s="143">
        <v>1</v>
      </c>
      <c r="M24" s="143">
        <v>3</v>
      </c>
      <c r="N24" s="143">
        <v>0</v>
      </c>
      <c r="O24" s="92">
        <v>1.92</v>
      </c>
    </row>
    <row r="25" spans="1:15" ht="16" customHeight="1" x14ac:dyDescent="0.35">
      <c r="A25" s="103" t="str">
        <f t="shared" si="0"/>
        <v>Beaudoin, Stéphane</v>
      </c>
      <c r="B25" s="89">
        <v>11</v>
      </c>
      <c r="C25" s="90" t="s">
        <v>181</v>
      </c>
      <c r="D25" s="142" t="s">
        <v>184</v>
      </c>
      <c r="E25" s="90" t="s">
        <v>1</v>
      </c>
      <c r="F25" s="143">
        <v>6</v>
      </c>
      <c r="G25" s="144">
        <v>17.600000000000001</v>
      </c>
      <c r="H25" s="143">
        <v>34</v>
      </c>
      <c r="I25" s="143">
        <v>30</v>
      </c>
      <c r="J25" s="143">
        <v>18</v>
      </c>
      <c r="K25" s="143">
        <v>6</v>
      </c>
      <c r="L25" s="143">
        <v>1</v>
      </c>
      <c r="M25" s="143">
        <v>2</v>
      </c>
      <c r="N25" s="143">
        <v>1</v>
      </c>
      <c r="O25" s="92">
        <v>1.9318181818181817</v>
      </c>
    </row>
    <row r="26" spans="1:15" ht="16" customHeight="1" x14ac:dyDescent="0.35">
      <c r="A26" s="103" t="str">
        <f t="shared" si="0"/>
        <v>Poulin, Richard</v>
      </c>
      <c r="B26" s="89">
        <v>12</v>
      </c>
      <c r="C26" s="90" t="s">
        <v>181</v>
      </c>
      <c r="D26" s="142" t="s">
        <v>186</v>
      </c>
      <c r="E26" s="148" t="s">
        <v>1</v>
      </c>
      <c r="F26" s="148">
        <v>12</v>
      </c>
      <c r="G26" s="149">
        <v>47</v>
      </c>
      <c r="H26" s="148">
        <v>92</v>
      </c>
      <c r="I26" s="148">
        <v>109</v>
      </c>
      <c r="J26" s="148">
        <v>19</v>
      </c>
      <c r="K26" s="148">
        <v>9</v>
      </c>
      <c r="L26" s="148">
        <v>2</v>
      </c>
      <c r="M26" s="148">
        <v>7</v>
      </c>
      <c r="N26" s="148">
        <v>0</v>
      </c>
      <c r="O26" s="150">
        <v>1.9574468085106382</v>
      </c>
    </row>
    <row r="27" spans="1:15" ht="16" customHeight="1" x14ac:dyDescent="0.35">
      <c r="A27" s="103" t="str">
        <f t="shared" si="0"/>
        <v>Lévesque, Gilles</v>
      </c>
      <c r="B27" s="89">
        <v>13</v>
      </c>
      <c r="C27" s="90" t="s">
        <v>181</v>
      </c>
      <c r="D27" s="142" t="s">
        <v>201</v>
      </c>
      <c r="E27" s="148" t="s">
        <v>21</v>
      </c>
      <c r="F27" s="148">
        <v>6</v>
      </c>
      <c r="G27" s="151">
        <v>17.3</v>
      </c>
      <c r="H27" s="148">
        <v>35</v>
      </c>
      <c r="I27" s="148">
        <v>46</v>
      </c>
      <c r="J27" s="148">
        <v>11</v>
      </c>
      <c r="K27" s="148">
        <v>0</v>
      </c>
      <c r="L27" s="148">
        <v>1</v>
      </c>
      <c r="M27" s="148">
        <v>2</v>
      </c>
      <c r="N27" s="148">
        <v>0</v>
      </c>
      <c r="O27" s="150">
        <v>2.0231213872832368</v>
      </c>
    </row>
    <row r="28" spans="1:15" ht="16" customHeight="1" x14ac:dyDescent="0.35">
      <c r="A28" s="103" t="str">
        <f t="shared" si="0"/>
        <v>Roy, François</v>
      </c>
      <c r="B28" s="89">
        <v>14</v>
      </c>
      <c r="C28" s="90" t="s">
        <v>181</v>
      </c>
      <c r="D28" s="142" t="s">
        <v>221</v>
      </c>
      <c r="E28" s="148" t="s">
        <v>21</v>
      </c>
      <c r="F28" s="148">
        <v>6</v>
      </c>
      <c r="G28" s="149">
        <v>25</v>
      </c>
      <c r="H28" s="148">
        <v>51</v>
      </c>
      <c r="I28" s="148">
        <v>59</v>
      </c>
      <c r="J28" s="148">
        <v>21</v>
      </c>
      <c r="K28" s="148">
        <v>9</v>
      </c>
      <c r="L28" s="148">
        <v>4</v>
      </c>
      <c r="M28" s="148">
        <v>2</v>
      </c>
      <c r="N28" s="148">
        <v>0</v>
      </c>
      <c r="O28" s="150">
        <v>2.04</v>
      </c>
    </row>
    <row r="29" spans="1:15" ht="16" customHeight="1" x14ac:dyDescent="0.35">
      <c r="A29" s="103" t="str">
        <f t="shared" si="0"/>
        <v>Blouin, Pierre</v>
      </c>
      <c r="B29" s="89">
        <v>15</v>
      </c>
      <c r="C29" s="90" t="s">
        <v>181</v>
      </c>
      <c r="D29" s="142" t="s">
        <v>213</v>
      </c>
      <c r="E29" s="148" t="s">
        <v>20</v>
      </c>
      <c r="F29" s="148">
        <v>2</v>
      </c>
      <c r="G29" s="151">
        <v>3.3</v>
      </c>
      <c r="H29" s="148">
        <v>7</v>
      </c>
      <c r="I29" s="148">
        <v>10</v>
      </c>
      <c r="J29" s="148">
        <v>0</v>
      </c>
      <c r="K29" s="148">
        <v>0</v>
      </c>
      <c r="L29" s="148">
        <v>0</v>
      </c>
      <c r="M29" s="148">
        <v>0</v>
      </c>
      <c r="N29" s="148">
        <v>0</v>
      </c>
      <c r="O29" s="150">
        <v>2.1212121212121211</v>
      </c>
    </row>
    <row r="30" spans="1:15" ht="16" customHeight="1" x14ac:dyDescent="0.35">
      <c r="A30" s="103" t="str">
        <f t="shared" si="0"/>
        <v>Wilson, Robert</v>
      </c>
      <c r="B30" s="89">
        <v>16</v>
      </c>
      <c r="C30" s="90" t="s">
        <v>181</v>
      </c>
      <c r="D30" s="142" t="s">
        <v>205</v>
      </c>
      <c r="E30" s="148" t="s">
        <v>4</v>
      </c>
      <c r="F30" s="148">
        <v>2</v>
      </c>
      <c r="G30" s="149">
        <v>11</v>
      </c>
      <c r="H30" s="148">
        <v>24</v>
      </c>
      <c r="I30" s="148">
        <v>25</v>
      </c>
      <c r="J30" s="148">
        <v>6</v>
      </c>
      <c r="K30" s="148">
        <v>0</v>
      </c>
      <c r="L30" s="148">
        <v>1</v>
      </c>
      <c r="M30" s="148">
        <v>1</v>
      </c>
      <c r="N30" s="148">
        <v>0</v>
      </c>
      <c r="O30" s="150">
        <v>2.1818181818181817</v>
      </c>
    </row>
    <row r="31" spans="1:15" ht="16" customHeight="1" x14ac:dyDescent="0.35">
      <c r="A31" s="103" t="str">
        <f t="shared" si="0"/>
        <v>Favreau, Pascal</v>
      </c>
      <c r="B31" s="89">
        <v>17</v>
      </c>
      <c r="C31" s="90" t="s">
        <v>181</v>
      </c>
      <c r="D31" s="142" t="s">
        <v>222</v>
      </c>
      <c r="E31" s="148" t="s">
        <v>1</v>
      </c>
      <c r="F31" s="148">
        <v>2</v>
      </c>
      <c r="G31" s="149">
        <v>4</v>
      </c>
      <c r="H31" s="148">
        <v>9</v>
      </c>
      <c r="I31" s="148">
        <v>15</v>
      </c>
      <c r="J31" s="148">
        <v>2</v>
      </c>
      <c r="K31" s="148">
        <v>0</v>
      </c>
      <c r="L31" s="148">
        <v>0</v>
      </c>
      <c r="M31" s="148">
        <v>0</v>
      </c>
      <c r="N31" s="148">
        <v>0</v>
      </c>
      <c r="O31" s="150">
        <v>2.25</v>
      </c>
    </row>
    <row r="32" spans="1:15" ht="16" customHeight="1" x14ac:dyDescent="0.35">
      <c r="A32" s="103" t="str">
        <f t="shared" si="0"/>
        <v>Dupuis, Richard</v>
      </c>
      <c r="B32" s="89">
        <v>18</v>
      </c>
      <c r="C32" s="90" t="s">
        <v>181</v>
      </c>
      <c r="D32" s="142" t="s">
        <v>198</v>
      </c>
      <c r="E32" s="148" t="s">
        <v>8</v>
      </c>
      <c r="F32" s="148">
        <v>2</v>
      </c>
      <c r="G32" s="149">
        <v>2</v>
      </c>
      <c r="H32" s="148">
        <v>5</v>
      </c>
      <c r="I32" s="148">
        <v>6</v>
      </c>
      <c r="J32" s="148">
        <v>0</v>
      </c>
      <c r="K32" s="148">
        <v>0</v>
      </c>
      <c r="L32" s="148">
        <v>0</v>
      </c>
      <c r="M32" s="148">
        <v>0</v>
      </c>
      <c r="N32" s="148">
        <v>0</v>
      </c>
      <c r="O32" s="150">
        <v>2.5</v>
      </c>
    </row>
    <row r="33" spans="1:15" ht="16" customHeight="1" x14ac:dyDescent="0.35">
      <c r="A33" s="103" t="str">
        <f t="shared" si="0"/>
        <v>Bureau, Michel</v>
      </c>
      <c r="B33" s="89">
        <v>19</v>
      </c>
      <c r="C33" s="90" t="s">
        <v>181</v>
      </c>
      <c r="D33" s="142" t="s">
        <v>223</v>
      </c>
      <c r="E33" s="148" t="s">
        <v>4</v>
      </c>
      <c r="F33" s="148">
        <v>4</v>
      </c>
      <c r="G33" s="149">
        <v>19</v>
      </c>
      <c r="H33" s="148">
        <v>55</v>
      </c>
      <c r="I33" s="148">
        <v>59</v>
      </c>
      <c r="J33" s="148">
        <v>11</v>
      </c>
      <c r="K33" s="148">
        <v>3</v>
      </c>
      <c r="L33" s="148">
        <v>1</v>
      </c>
      <c r="M33" s="148">
        <v>2</v>
      </c>
      <c r="N33" s="148">
        <v>0</v>
      </c>
      <c r="O33" s="150">
        <v>2.8947368421052633</v>
      </c>
    </row>
    <row r="34" spans="1:15" ht="16" customHeight="1" x14ac:dyDescent="0.35">
      <c r="A34" s="103" t="str">
        <f t="shared" si="0"/>
        <v>Vézina, Éric</v>
      </c>
      <c r="B34" s="89">
        <v>20</v>
      </c>
      <c r="C34" s="90" t="s">
        <v>181</v>
      </c>
      <c r="D34" s="142" t="s">
        <v>182</v>
      </c>
      <c r="E34" s="148" t="s">
        <v>21</v>
      </c>
      <c r="F34" s="148">
        <v>3</v>
      </c>
      <c r="G34" s="149">
        <v>8</v>
      </c>
      <c r="H34" s="148">
        <v>24</v>
      </c>
      <c r="I34" s="148">
        <v>24</v>
      </c>
      <c r="J34" s="148">
        <v>16</v>
      </c>
      <c r="K34" s="148">
        <v>1</v>
      </c>
      <c r="L34" s="148">
        <v>0</v>
      </c>
      <c r="M34" s="148">
        <v>0</v>
      </c>
      <c r="N34" s="148">
        <v>0</v>
      </c>
      <c r="O34" s="150">
        <v>3</v>
      </c>
    </row>
    <row r="35" spans="1:15" ht="16" customHeight="1" x14ac:dyDescent="0.35">
      <c r="A35" s="103" t="str">
        <f t="shared" si="0"/>
        <v>Plante, Michel</v>
      </c>
      <c r="B35" s="89">
        <v>21</v>
      </c>
      <c r="C35" s="90" t="s">
        <v>181</v>
      </c>
      <c r="D35" s="142" t="s">
        <v>224</v>
      </c>
      <c r="E35" s="148" t="s">
        <v>8</v>
      </c>
      <c r="F35" s="148">
        <v>1</v>
      </c>
      <c r="G35" s="149">
        <v>1</v>
      </c>
      <c r="H35" s="148">
        <v>4</v>
      </c>
      <c r="I35" s="148">
        <v>4</v>
      </c>
      <c r="J35" s="148">
        <v>2</v>
      </c>
      <c r="K35" s="148">
        <v>0</v>
      </c>
      <c r="L35" s="148">
        <v>0</v>
      </c>
      <c r="M35" s="148">
        <v>0</v>
      </c>
      <c r="N35" s="148">
        <v>0</v>
      </c>
      <c r="O35" s="150">
        <v>4</v>
      </c>
    </row>
    <row r="36" spans="1:15" ht="16" customHeight="1" x14ac:dyDescent="0.35">
      <c r="A36" s="103" t="str">
        <f t="shared" si="0"/>
        <v>Blouin, Stéphane</v>
      </c>
      <c r="B36" s="89">
        <v>22</v>
      </c>
      <c r="C36" s="90" t="s">
        <v>181</v>
      </c>
      <c r="D36" s="142" t="s">
        <v>207</v>
      </c>
      <c r="E36" s="148" t="s">
        <v>2</v>
      </c>
      <c r="F36" s="148">
        <v>2</v>
      </c>
      <c r="G36" s="149">
        <v>2</v>
      </c>
      <c r="H36" s="148">
        <v>10</v>
      </c>
      <c r="I36" s="148">
        <v>9</v>
      </c>
      <c r="J36" s="148">
        <v>4</v>
      </c>
      <c r="K36" s="148">
        <v>0</v>
      </c>
      <c r="L36" s="148">
        <v>0</v>
      </c>
      <c r="M36" s="148">
        <v>0</v>
      </c>
      <c r="N36" s="148">
        <v>0</v>
      </c>
      <c r="O36" s="150">
        <v>5</v>
      </c>
    </row>
    <row r="37" spans="1:15" ht="16" customHeight="1" x14ac:dyDescent="0.35">
      <c r="A37" s="103" t="str">
        <f t="shared" si="0"/>
        <v>Deslauriers, André</v>
      </c>
      <c r="B37" s="89">
        <v>23</v>
      </c>
      <c r="C37" s="90" t="s">
        <v>181</v>
      </c>
      <c r="D37" s="142" t="s">
        <v>225</v>
      </c>
      <c r="E37" s="148" t="s">
        <v>5</v>
      </c>
      <c r="F37" s="148">
        <v>2</v>
      </c>
      <c r="G37" s="151">
        <v>1.6</v>
      </c>
      <c r="H37" s="148">
        <v>9</v>
      </c>
      <c r="I37" s="148">
        <v>11</v>
      </c>
      <c r="J37" s="148">
        <v>1</v>
      </c>
      <c r="K37" s="148">
        <v>0</v>
      </c>
      <c r="L37" s="148">
        <v>0</v>
      </c>
      <c r="M37" s="148">
        <v>0</v>
      </c>
      <c r="N37" s="148">
        <v>0</v>
      </c>
      <c r="O37" s="150">
        <v>5.625</v>
      </c>
    </row>
    <row r="38" spans="1:15" ht="16" customHeight="1" thickBot="1" x14ac:dyDescent="0.4">
      <c r="A38" s="103" t="str">
        <f t="shared" si="0"/>
        <v>Blouin, Patrick</v>
      </c>
      <c r="B38" s="99">
        <v>24</v>
      </c>
      <c r="C38" s="107" t="s">
        <v>181</v>
      </c>
      <c r="D38" s="152" t="s">
        <v>196</v>
      </c>
      <c r="E38" s="153" t="s">
        <v>2</v>
      </c>
      <c r="F38" s="153">
        <v>1</v>
      </c>
      <c r="G38" s="154">
        <v>0.3</v>
      </c>
      <c r="H38" s="153">
        <v>9</v>
      </c>
      <c r="I38" s="153">
        <v>7</v>
      </c>
      <c r="J38" s="153">
        <v>0</v>
      </c>
      <c r="K38" s="153">
        <v>0</v>
      </c>
      <c r="L38" s="153">
        <v>0</v>
      </c>
      <c r="M38" s="153">
        <v>0</v>
      </c>
      <c r="N38" s="153">
        <v>0</v>
      </c>
      <c r="O38" s="155">
        <v>30</v>
      </c>
    </row>
    <row r="39" spans="1:15" ht="16" customHeight="1" x14ac:dyDescent="0.35">
      <c r="A39" s="103"/>
    </row>
    <row r="40" spans="1:15" ht="16" customHeight="1" x14ac:dyDescent="0.35">
      <c r="A40" s="103"/>
    </row>
    <row r="41" spans="1:15" ht="16" customHeight="1" x14ac:dyDescent="0.35">
      <c r="A41" s="103"/>
    </row>
    <row r="42" spans="1:15" ht="16" customHeight="1" x14ac:dyDescent="0.35">
      <c r="A42" s="103"/>
    </row>
    <row r="43" spans="1:15" ht="16" customHeight="1" x14ac:dyDescent="0.35">
      <c r="A43" s="103"/>
    </row>
    <row r="44" spans="1:15" ht="16" customHeight="1" x14ac:dyDescent="0.35">
      <c r="A44" s="103"/>
    </row>
    <row r="45" spans="1:15" ht="16" customHeight="1" x14ac:dyDescent="0.35">
      <c r="A45" s="103"/>
    </row>
  </sheetData>
  <dataConsolidate/>
  <mergeCells count="3">
    <mergeCell ref="B1:O1"/>
    <mergeCell ref="M2:O2"/>
    <mergeCell ref="B3:O3"/>
  </mergeCells>
  <phoneticPr fontId="0" type="noConversion"/>
  <hyperlinks>
    <hyperlink ref="M2:O2" location="LANCEURS!A1" display="RETOUR" xr:uid="{00000000-0004-0000-1500-000000000000}"/>
  </hyperlinks>
  <pageMargins left="0.78740157499999996" right="0.78740157499999996" top="0.984251969" bottom="0.984251969" header="0.4921259845" footer="0.4921259845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45"/>
  <sheetViews>
    <sheetView showRowColHeaders="0" topLeftCell="B1" workbookViewId="0">
      <selection activeCell="B5" sqref="B5"/>
    </sheetView>
  </sheetViews>
  <sheetFormatPr baseColWidth="10" defaultColWidth="11.453125" defaultRowHeight="16" customHeight="1" x14ac:dyDescent="0.25"/>
  <cols>
    <col min="1" max="1" width="19.26953125" style="1" hidden="1" customWidth="1"/>
    <col min="2" max="2" width="6.7265625" style="1" customWidth="1"/>
    <col min="3" max="3" width="6.7265625" style="136" customWidth="1"/>
    <col min="4" max="4" width="25.7265625" style="1" customWidth="1"/>
    <col min="5" max="6" width="6.7265625" style="19" customWidth="1"/>
    <col min="7" max="7" width="6.7265625" style="113" customWidth="1"/>
    <col min="8" max="14" width="6.7265625" style="19" customWidth="1"/>
    <col min="15" max="15" width="8.7265625" style="112" customWidth="1"/>
    <col min="16" max="16384" width="11.453125" style="1"/>
  </cols>
  <sheetData>
    <row r="1" spans="1:17" s="19" customFormat="1" ht="25.5" thickBot="1" x14ac:dyDescent="0.55000000000000004">
      <c r="B1" s="347" t="s">
        <v>110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10"/>
      <c r="Q1" s="10"/>
    </row>
    <row r="2" spans="1:17" s="19" customFormat="1" ht="16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M2" s="363" t="s">
        <v>295</v>
      </c>
      <c r="N2" s="364"/>
      <c r="O2" s="368"/>
    </row>
    <row r="3" spans="1:17" s="19" customFormat="1" ht="16" customHeight="1" x14ac:dyDescent="0.4">
      <c r="B3" s="359" t="s">
        <v>309</v>
      </c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46"/>
      <c r="Q3" s="46"/>
    </row>
    <row r="4" spans="1:17" s="19" customFormat="1" ht="8.25" customHeight="1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1"/>
      <c r="P4" s="1"/>
      <c r="Q4" s="1"/>
    </row>
    <row r="5" spans="1:17" s="19" customFormat="1" ht="16" customHeight="1" thickBot="1" x14ac:dyDescent="0.3">
      <c r="B5" s="158" t="s">
        <v>298</v>
      </c>
      <c r="C5" s="159" t="s">
        <v>301</v>
      </c>
      <c r="D5" s="159" t="s">
        <v>299</v>
      </c>
      <c r="E5" s="159" t="s">
        <v>6</v>
      </c>
      <c r="F5" s="159" t="s">
        <v>13</v>
      </c>
      <c r="G5" s="160" t="s">
        <v>14</v>
      </c>
      <c r="H5" s="160" t="s">
        <v>0</v>
      </c>
      <c r="I5" s="160" t="s">
        <v>7</v>
      </c>
      <c r="J5" s="160" t="s">
        <v>9</v>
      </c>
      <c r="K5" s="160" t="s">
        <v>10</v>
      </c>
      <c r="L5" s="160" t="s">
        <v>15</v>
      </c>
      <c r="M5" s="160" t="s">
        <v>16</v>
      </c>
      <c r="N5" s="160" t="s">
        <v>17</v>
      </c>
      <c r="O5" s="161" t="s">
        <v>18</v>
      </c>
    </row>
    <row r="6" spans="1:17" s="156" customFormat="1" ht="16" customHeight="1" thickTop="1" x14ac:dyDescent="0.25">
      <c r="A6" s="30" t="str">
        <f t="shared" ref="A6:A30" si="0">D6</f>
        <v>Dandurand, André</v>
      </c>
      <c r="B6" s="89">
        <v>1</v>
      </c>
      <c r="C6" s="90" t="s">
        <v>20</v>
      </c>
      <c r="D6" s="142" t="s">
        <v>209</v>
      </c>
      <c r="E6" s="90" t="s">
        <v>1</v>
      </c>
      <c r="F6" s="143">
        <v>23</v>
      </c>
      <c r="G6" s="143" t="s">
        <v>25</v>
      </c>
      <c r="H6" s="143">
        <v>140</v>
      </c>
      <c r="I6" s="148" t="s">
        <v>56</v>
      </c>
      <c r="J6" s="143">
        <v>81</v>
      </c>
      <c r="K6" s="143">
        <v>114</v>
      </c>
      <c r="L6" s="143">
        <v>15</v>
      </c>
      <c r="M6" s="143">
        <v>7</v>
      </c>
      <c r="N6" s="143">
        <v>0</v>
      </c>
      <c r="O6" s="162" t="s">
        <v>26</v>
      </c>
    </row>
    <row r="7" spans="1:17" s="156" customFormat="1" ht="16" customHeight="1" x14ac:dyDescent="0.25">
      <c r="A7" s="30" t="str">
        <f t="shared" si="0"/>
        <v>Brodeur, Michel</v>
      </c>
      <c r="B7" s="89">
        <v>2</v>
      </c>
      <c r="C7" s="90" t="s">
        <v>20</v>
      </c>
      <c r="D7" s="142" t="s">
        <v>206</v>
      </c>
      <c r="E7" s="90" t="s">
        <v>4</v>
      </c>
      <c r="F7" s="143">
        <v>14</v>
      </c>
      <c r="G7" s="143">
        <v>91</v>
      </c>
      <c r="H7" s="143">
        <v>97</v>
      </c>
      <c r="I7" s="148" t="s">
        <v>56</v>
      </c>
      <c r="J7" s="143">
        <v>89</v>
      </c>
      <c r="K7" s="143">
        <v>33</v>
      </c>
      <c r="L7" s="143">
        <v>10</v>
      </c>
      <c r="M7" s="143">
        <v>4</v>
      </c>
      <c r="N7" s="143">
        <v>0</v>
      </c>
      <c r="O7" s="162" t="s">
        <v>29</v>
      </c>
    </row>
    <row r="8" spans="1:17" s="156" customFormat="1" ht="16" customHeight="1" x14ac:dyDescent="0.25">
      <c r="A8" s="30" t="str">
        <f t="shared" si="0"/>
        <v>Paré, Pierre</v>
      </c>
      <c r="B8" s="89">
        <v>3</v>
      </c>
      <c r="C8" s="90" t="s">
        <v>20</v>
      </c>
      <c r="D8" s="142" t="s">
        <v>212</v>
      </c>
      <c r="E8" s="90" t="s">
        <v>5</v>
      </c>
      <c r="F8" s="143">
        <v>22</v>
      </c>
      <c r="G8" s="143" t="s">
        <v>33</v>
      </c>
      <c r="H8" s="143">
        <v>178</v>
      </c>
      <c r="I8" s="148" t="s">
        <v>56</v>
      </c>
      <c r="J8" s="143">
        <v>93</v>
      </c>
      <c r="K8" s="143">
        <v>63</v>
      </c>
      <c r="L8" s="143">
        <v>8</v>
      </c>
      <c r="M8" s="143">
        <v>10</v>
      </c>
      <c r="N8" s="143">
        <v>2</v>
      </c>
      <c r="O8" s="162" t="s">
        <v>34</v>
      </c>
    </row>
    <row r="9" spans="1:17" s="156" customFormat="1" ht="16" customHeight="1" x14ac:dyDescent="0.25">
      <c r="A9" s="30" t="str">
        <f t="shared" si="0"/>
        <v>Guilbault, Jacques</v>
      </c>
      <c r="B9" s="89">
        <v>4</v>
      </c>
      <c r="C9" s="90" t="s">
        <v>20</v>
      </c>
      <c r="D9" s="142" t="s">
        <v>220</v>
      </c>
      <c r="E9" s="90" t="s">
        <v>8</v>
      </c>
      <c r="F9" s="143">
        <v>20</v>
      </c>
      <c r="G9" s="143" t="s">
        <v>37</v>
      </c>
      <c r="H9" s="143">
        <v>169</v>
      </c>
      <c r="I9" s="148" t="s">
        <v>56</v>
      </c>
      <c r="J9" s="143">
        <v>61</v>
      </c>
      <c r="K9" s="143">
        <v>34</v>
      </c>
      <c r="L9" s="143">
        <v>10</v>
      </c>
      <c r="M9" s="143">
        <v>8</v>
      </c>
      <c r="N9" s="143">
        <v>1</v>
      </c>
      <c r="O9" s="162" t="s">
        <v>38</v>
      </c>
    </row>
    <row r="10" spans="1:17" s="156" customFormat="1" ht="16" customHeight="1" x14ac:dyDescent="0.25">
      <c r="A10" s="30" t="str">
        <f t="shared" si="0"/>
        <v>Robitaille, Raymond</v>
      </c>
      <c r="B10" s="89">
        <v>5</v>
      </c>
      <c r="C10" s="90" t="s">
        <v>20</v>
      </c>
      <c r="D10" s="142" t="s">
        <v>226</v>
      </c>
      <c r="E10" s="90" t="s">
        <v>2</v>
      </c>
      <c r="F10" s="143">
        <v>16</v>
      </c>
      <c r="G10" s="143">
        <v>100</v>
      </c>
      <c r="H10" s="143">
        <v>149</v>
      </c>
      <c r="I10" s="148" t="s">
        <v>56</v>
      </c>
      <c r="J10" s="143">
        <v>29</v>
      </c>
      <c r="K10" s="143">
        <v>10</v>
      </c>
      <c r="L10" s="143">
        <v>8</v>
      </c>
      <c r="M10" s="143">
        <v>8</v>
      </c>
      <c r="N10" s="143">
        <v>0</v>
      </c>
      <c r="O10" s="162" t="s">
        <v>43</v>
      </c>
    </row>
    <row r="11" spans="1:17" s="156" customFormat="1" ht="16" customHeight="1" x14ac:dyDescent="0.25">
      <c r="A11" s="30" t="str">
        <f t="shared" si="0"/>
        <v>Isabelle, Robert</v>
      </c>
      <c r="B11" s="89">
        <v>6</v>
      </c>
      <c r="C11" s="90" t="s">
        <v>20</v>
      </c>
      <c r="D11" s="142" t="s">
        <v>191</v>
      </c>
      <c r="E11" s="90" t="s">
        <v>3</v>
      </c>
      <c r="F11" s="143">
        <v>18</v>
      </c>
      <c r="G11" s="143" t="s">
        <v>42</v>
      </c>
      <c r="H11" s="143">
        <v>149</v>
      </c>
      <c r="I11" s="148" t="s">
        <v>56</v>
      </c>
      <c r="J11" s="143">
        <v>16</v>
      </c>
      <c r="K11" s="143">
        <v>19</v>
      </c>
      <c r="L11" s="143">
        <v>6</v>
      </c>
      <c r="M11" s="143">
        <v>10</v>
      </c>
      <c r="N11" s="143">
        <v>0</v>
      </c>
      <c r="O11" s="162" t="s">
        <v>43</v>
      </c>
    </row>
    <row r="12" spans="1:17" s="156" customFormat="1" ht="16" customHeight="1" x14ac:dyDescent="0.25">
      <c r="A12" s="30" t="str">
        <f t="shared" si="0"/>
        <v>Desjardins, André</v>
      </c>
      <c r="B12" s="89">
        <v>7</v>
      </c>
      <c r="C12" s="90" t="s">
        <v>20</v>
      </c>
      <c r="D12" s="142" t="s">
        <v>216</v>
      </c>
      <c r="E12" s="90" t="s">
        <v>21</v>
      </c>
      <c r="F12" s="143">
        <v>16</v>
      </c>
      <c r="G12" s="143" t="s">
        <v>44</v>
      </c>
      <c r="H12" s="143">
        <v>144</v>
      </c>
      <c r="I12" s="148" t="s">
        <v>56</v>
      </c>
      <c r="J12" s="143">
        <v>41</v>
      </c>
      <c r="K12" s="143">
        <v>53</v>
      </c>
      <c r="L12" s="143">
        <v>4</v>
      </c>
      <c r="M12" s="143">
        <v>12</v>
      </c>
      <c r="N12" s="143">
        <v>0</v>
      </c>
      <c r="O12" s="162" t="s">
        <v>43</v>
      </c>
    </row>
    <row r="13" spans="1:17" s="156" customFormat="1" ht="16" customHeight="1" x14ac:dyDescent="0.25">
      <c r="A13" s="30" t="str">
        <f t="shared" si="0"/>
        <v>Forbes, Michel</v>
      </c>
      <c r="B13" s="89">
        <v>8</v>
      </c>
      <c r="C13" s="90" t="s">
        <v>20</v>
      </c>
      <c r="D13" s="142" t="s">
        <v>187</v>
      </c>
      <c r="E13" s="90" t="s">
        <v>19</v>
      </c>
      <c r="F13" s="143">
        <v>13</v>
      </c>
      <c r="G13" s="143" t="s">
        <v>45</v>
      </c>
      <c r="H13" s="143">
        <v>117</v>
      </c>
      <c r="I13" s="148" t="s">
        <v>56</v>
      </c>
      <c r="J13" s="143">
        <v>55</v>
      </c>
      <c r="K13" s="143">
        <v>28</v>
      </c>
      <c r="L13" s="143">
        <v>5</v>
      </c>
      <c r="M13" s="143">
        <v>5</v>
      </c>
      <c r="N13" s="143">
        <v>0</v>
      </c>
      <c r="O13" s="162" t="s">
        <v>46</v>
      </c>
    </row>
    <row r="14" spans="1:17" s="156" customFormat="1" ht="16" customHeight="1" x14ac:dyDescent="0.25">
      <c r="A14" s="30"/>
      <c r="B14" s="93"/>
      <c r="C14" s="94"/>
      <c r="D14" s="145"/>
      <c r="E14" s="94"/>
      <c r="F14" s="146"/>
      <c r="G14" s="146"/>
      <c r="H14" s="146"/>
      <c r="I14" s="166"/>
      <c r="J14" s="146"/>
      <c r="K14" s="146"/>
      <c r="L14" s="146"/>
      <c r="M14" s="146"/>
      <c r="N14" s="146"/>
      <c r="O14" s="167"/>
    </row>
    <row r="15" spans="1:17" s="156" customFormat="1" ht="16" customHeight="1" x14ac:dyDescent="0.25">
      <c r="A15" s="30" t="str">
        <f t="shared" si="0"/>
        <v>Beaudoin, Stéphane</v>
      </c>
      <c r="B15" s="89">
        <v>1</v>
      </c>
      <c r="C15" s="90" t="s">
        <v>181</v>
      </c>
      <c r="D15" s="142" t="s">
        <v>184</v>
      </c>
      <c r="E15" s="90" t="s">
        <v>8</v>
      </c>
      <c r="F15" s="143">
        <v>6</v>
      </c>
      <c r="G15" s="143" t="s">
        <v>22</v>
      </c>
      <c r="H15" s="143">
        <v>22</v>
      </c>
      <c r="I15" s="148" t="s">
        <v>56</v>
      </c>
      <c r="J15" s="143">
        <v>12</v>
      </c>
      <c r="K15" s="143">
        <v>7</v>
      </c>
      <c r="L15" s="143">
        <v>4</v>
      </c>
      <c r="M15" s="143">
        <v>0</v>
      </c>
      <c r="N15" s="143">
        <v>0</v>
      </c>
      <c r="O15" s="162" t="s">
        <v>23</v>
      </c>
    </row>
    <row r="16" spans="1:17" s="156" customFormat="1" ht="16" customHeight="1" x14ac:dyDescent="0.25">
      <c r="A16" s="30" t="str">
        <f t="shared" si="0"/>
        <v>Blouin, Stéphane</v>
      </c>
      <c r="B16" s="89">
        <v>2</v>
      </c>
      <c r="C16" s="90" t="s">
        <v>181</v>
      </c>
      <c r="D16" s="142" t="s">
        <v>207</v>
      </c>
      <c r="E16" s="90" t="s">
        <v>2</v>
      </c>
      <c r="F16" s="143">
        <v>4</v>
      </c>
      <c r="G16" s="143">
        <v>12</v>
      </c>
      <c r="H16" s="143">
        <v>10</v>
      </c>
      <c r="I16" s="148" t="s">
        <v>56</v>
      </c>
      <c r="J16" s="143">
        <v>4</v>
      </c>
      <c r="K16" s="143">
        <v>0</v>
      </c>
      <c r="L16" s="143">
        <v>0</v>
      </c>
      <c r="M16" s="143">
        <v>0</v>
      </c>
      <c r="N16" s="143">
        <v>0</v>
      </c>
      <c r="O16" s="162" t="s">
        <v>24</v>
      </c>
    </row>
    <row r="17" spans="1:15" s="156" customFormat="1" ht="16" customHeight="1" x14ac:dyDescent="0.25">
      <c r="A17" s="30" t="str">
        <f t="shared" si="0"/>
        <v>Poulin, Richard</v>
      </c>
      <c r="B17" s="89">
        <v>3</v>
      </c>
      <c r="C17" s="90" t="s">
        <v>181</v>
      </c>
      <c r="D17" s="142" t="s">
        <v>186</v>
      </c>
      <c r="E17" s="90" t="s">
        <v>19</v>
      </c>
      <c r="F17" s="143">
        <v>9</v>
      </c>
      <c r="G17" s="143" t="s">
        <v>27</v>
      </c>
      <c r="H17" s="143">
        <v>52</v>
      </c>
      <c r="I17" s="148" t="s">
        <v>56</v>
      </c>
      <c r="J17" s="143">
        <v>17</v>
      </c>
      <c r="K17" s="143">
        <v>13</v>
      </c>
      <c r="L17" s="143">
        <v>4</v>
      </c>
      <c r="M17" s="143">
        <v>3</v>
      </c>
      <c r="N17" s="143">
        <v>0</v>
      </c>
      <c r="O17" s="162" t="s">
        <v>28</v>
      </c>
    </row>
    <row r="18" spans="1:15" s="156" customFormat="1" ht="16" customHeight="1" x14ac:dyDescent="0.25">
      <c r="A18" s="30" t="str">
        <f t="shared" si="0"/>
        <v>Lajeunesse, Jacques</v>
      </c>
      <c r="B18" s="89">
        <v>4</v>
      </c>
      <c r="C18" s="90" t="s">
        <v>181</v>
      </c>
      <c r="D18" s="142" t="s">
        <v>218</v>
      </c>
      <c r="E18" s="90" t="s">
        <v>3</v>
      </c>
      <c r="F18" s="143">
        <v>8</v>
      </c>
      <c r="G18" s="143">
        <v>26</v>
      </c>
      <c r="H18" s="143">
        <v>28</v>
      </c>
      <c r="I18" s="148" t="s">
        <v>56</v>
      </c>
      <c r="J18" s="143">
        <v>13</v>
      </c>
      <c r="K18" s="143">
        <v>5</v>
      </c>
      <c r="L18" s="143">
        <v>3</v>
      </c>
      <c r="M18" s="143">
        <v>0</v>
      </c>
      <c r="N18" s="143">
        <v>0</v>
      </c>
      <c r="O18" s="162" t="s">
        <v>30</v>
      </c>
    </row>
    <row r="19" spans="1:15" s="156" customFormat="1" ht="16" customHeight="1" x14ac:dyDescent="0.25">
      <c r="A19" s="30" t="str">
        <f t="shared" si="0"/>
        <v>Forgues, Sylvain</v>
      </c>
      <c r="B19" s="89">
        <v>5</v>
      </c>
      <c r="C19" s="90" t="s">
        <v>181</v>
      </c>
      <c r="D19" s="142" t="s">
        <v>233</v>
      </c>
      <c r="E19" s="90" t="s">
        <v>4</v>
      </c>
      <c r="F19" s="143">
        <v>12</v>
      </c>
      <c r="G19" s="143">
        <v>69</v>
      </c>
      <c r="H19" s="143">
        <v>76</v>
      </c>
      <c r="I19" s="148" t="s">
        <v>56</v>
      </c>
      <c r="J19" s="143">
        <v>43</v>
      </c>
      <c r="K19" s="143">
        <v>11</v>
      </c>
      <c r="L19" s="143">
        <v>6</v>
      </c>
      <c r="M19" s="143">
        <v>4</v>
      </c>
      <c r="N19" s="143">
        <v>0</v>
      </c>
      <c r="O19" s="162" t="s">
        <v>31</v>
      </c>
    </row>
    <row r="20" spans="1:15" s="156" customFormat="1" ht="16" customHeight="1" x14ac:dyDescent="0.25">
      <c r="A20" s="30" t="str">
        <f t="shared" si="0"/>
        <v>Beacon, Allan</v>
      </c>
      <c r="B20" s="89">
        <v>6</v>
      </c>
      <c r="C20" s="90" t="s">
        <v>181</v>
      </c>
      <c r="D20" s="142" t="s">
        <v>185</v>
      </c>
      <c r="E20" s="90" t="s">
        <v>2</v>
      </c>
      <c r="F20" s="143">
        <v>9</v>
      </c>
      <c r="G20" s="143">
        <v>53</v>
      </c>
      <c r="H20" s="143">
        <v>62</v>
      </c>
      <c r="I20" s="148" t="s">
        <v>56</v>
      </c>
      <c r="J20" s="143">
        <v>10</v>
      </c>
      <c r="K20" s="143">
        <v>9</v>
      </c>
      <c r="L20" s="143">
        <v>5</v>
      </c>
      <c r="M20" s="143">
        <v>3</v>
      </c>
      <c r="N20" s="143">
        <v>0</v>
      </c>
      <c r="O20" s="162" t="s">
        <v>32</v>
      </c>
    </row>
    <row r="21" spans="1:15" s="156" customFormat="1" ht="16" customHeight="1" x14ac:dyDescent="0.25">
      <c r="A21" s="30" t="str">
        <f t="shared" si="0"/>
        <v>DION, JIMMY-FRANK</v>
      </c>
      <c r="B21" s="89">
        <v>7</v>
      </c>
      <c r="C21" s="90" t="s">
        <v>181</v>
      </c>
      <c r="D21" s="142" t="s">
        <v>136</v>
      </c>
      <c r="E21" s="90" t="s">
        <v>19</v>
      </c>
      <c r="F21" s="143">
        <v>7</v>
      </c>
      <c r="G21" s="143">
        <v>20</v>
      </c>
      <c r="H21" s="143">
        <v>25</v>
      </c>
      <c r="I21" s="148" t="s">
        <v>56</v>
      </c>
      <c r="J21" s="143">
        <v>12</v>
      </c>
      <c r="K21" s="143">
        <v>8</v>
      </c>
      <c r="L21" s="143">
        <v>1</v>
      </c>
      <c r="M21" s="143">
        <v>3</v>
      </c>
      <c r="N21" s="143">
        <v>0</v>
      </c>
      <c r="O21" s="92">
        <v>1.25</v>
      </c>
    </row>
    <row r="22" spans="1:15" s="156" customFormat="1" ht="16" customHeight="1" x14ac:dyDescent="0.25">
      <c r="A22" s="30" t="str">
        <f t="shared" si="0"/>
        <v>Chartrand, Yves</v>
      </c>
      <c r="B22" s="89">
        <v>8</v>
      </c>
      <c r="C22" s="90" t="s">
        <v>181</v>
      </c>
      <c r="D22" s="142" t="s">
        <v>217</v>
      </c>
      <c r="E22" s="90" t="s">
        <v>3</v>
      </c>
      <c r="F22" s="143">
        <v>6</v>
      </c>
      <c r="G22" s="143" t="s">
        <v>35</v>
      </c>
      <c r="H22" s="143">
        <v>39</v>
      </c>
      <c r="I22" s="148" t="s">
        <v>56</v>
      </c>
      <c r="J22" s="143">
        <v>23</v>
      </c>
      <c r="K22" s="143">
        <v>5</v>
      </c>
      <c r="L22" s="143">
        <v>2</v>
      </c>
      <c r="M22" s="143">
        <v>3</v>
      </c>
      <c r="N22" s="143">
        <v>0</v>
      </c>
      <c r="O22" s="162" t="s">
        <v>36</v>
      </c>
    </row>
    <row r="23" spans="1:15" s="156" customFormat="1" ht="16" customHeight="1" x14ac:dyDescent="0.25">
      <c r="A23" s="30" t="str">
        <f t="shared" si="0"/>
        <v>Lévesque, Gilles</v>
      </c>
      <c r="B23" s="89">
        <v>9</v>
      </c>
      <c r="C23" s="90" t="s">
        <v>181</v>
      </c>
      <c r="D23" s="142" t="s">
        <v>201</v>
      </c>
      <c r="E23" s="90" t="s">
        <v>21</v>
      </c>
      <c r="F23" s="143">
        <v>5</v>
      </c>
      <c r="G23" s="143" t="s">
        <v>39</v>
      </c>
      <c r="H23" s="143">
        <v>22</v>
      </c>
      <c r="I23" s="148" t="s">
        <v>56</v>
      </c>
      <c r="J23" s="143">
        <v>15</v>
      </c>
      <c r="K23" s="143">
        <v>2</v>
      </c>
      <c r="L23" s="143">
        <v>0</v>
      </c>
      <c r="M23" s="143">
        <v>1</v>
      </c>
      <c r="N23" s="143">
        <v>0</v>
      </c>
      <c r="O23" s="162" t="s">
        <v>40</v>
      </c>
    </row>
    <row r="24" spans="1:15" s="156" customFormat="1" ht="16" customHeight="1" x14ac:dyDescent="0.25">
      <c r="A24" s="30" t="str">
        <f t="shared" si="0"/>
        <v>Lachapelle, Jean</v>
      </c>
      <c r="B24" s="89">
        <v>10</v>
      </c>
      <c r="C24" s="90" t="s">
        <v>181</v>
      </c>
      <c r="D24" s="142" t="s">
        <v>195</v>
      </c>
      <c r="E24" s="90" t="s">
        <v>5</v>
      </c>
      <c r="F24" s="143">
        <v>6</v>
      </c>
      <c r="G24" s="143">
        <v>22</v>
      </c>
      <c r="H24" s="143">
        <v>32</v>
      </c>
      <c r="I24" s="148" t="s">
        <v>56</v>
      </c>
      <c r="J24" s="143">
        <v>10</v>
      </c>
      <c r="K24" s="143">
        <v>6</v>
      </c>
      <c r="L24" s="143">
        <v>0</v>
      </c>
      <c r="M24" s="143">
        <v>3</v>
      </c>
      <c r="N24" s="143">
        <v>0</v>
      </c>
      <c r="O24" s="162" t="s">
        <v>41</v>
      </c>
    </row>
    <row r="25" spans="1:15" s="156" customFormat="1" ht="16" customHeight="1" x14ac:dyDescent="0.25">
      <c r="A25" s="30" t="str">
        <f t="shared" si="0"/>
        <v>Manzo, Mike</v>
      </c>
      <c r="B25" s="89">
        <v>11</v>
      </c>
      <c r="C25" s="90" t="s">
        <v>181</v>
      </c>
      <c r="D25" s="142" t="s">
        <v>227</v>
      </c>
      <c r="E25" s="90" t="s">
        <v>1</v>
      </c>
      <c r="F25" s="143">
        <v>2</v>
      </c>
      <c r="G25" s="143" t="s">
        <v>47</v>
      </c>
      <c r="H25" s="143">
        <v>8</v>
      </c>
      <c r="I25" s="148" t="s">
        <v>56</v>
      </c>
      <c r="J25" s="143">
        <v>3</v>
      </c>
      <c r="K25" s="143">
        <v>0</v>
      </c>
      <c r="L25" s="143">
        <v>0</v>
      </c>
      <c r="M25" s="143">
        <v>0</v>
      </c>
      <c r="N25" s="143">
        <v>0</v>
      </c>
      <c r="O25" s="162" t="s">
        <v>48</v>
      </c>
    </row>
    <row r="26" spans="1:15" s="156" customFormat="1" ht="16" customHeight="1" x14ac:dyDescent="0.25">
      <c r="A26" s="30" t="str">
        <f t="shared" si="0"/>
        <v>Goyette, Donald</v>
      </c>
      <c r="B26" s="89">
        <v>12</v>
      </c>
      <c r="C26" s="90" t="s">
        <v>181</v>
      </c>
      <c r="D26" s="142" t="s">
        <v>234</v>
      </c>
      <c r="E26" s="148" t="s">
        <v>21</v>
      </c>
      <c r="F26" s="148">
        <v>5</v>
      </c>
      <c r="G26" s="148">
        <v>28</v>
      </c>
      <c r="H26" s="148">
        <v>53</v>
      </c>
      <c r="I26" s="148" t="s">
        <v>56</v>
      </c>
      <c r="J26" s="148">
        <v>18</v>
      </c>
      <c r="K26" s="148">
        <v>13</v>
      </c>
      <c r="L26" s="149">
        <v>1</v>
      </c>
      <c r="M26" s="149">
        <v>3</v>
      </c>
      <c r="N26" s="149">
        <v>0</v>
      </c>
      <c r="O26" s="163" t="s">
        <v>49</v>
      </c>
    </row>
    <row r="27" spans="1:15" s="156" customFormat="1" ht="16" customHeight="1" x14ac:dyDescent="0.25">
      <c r="A27" s="30" t="str">
        <f t="shared" si="0"/>
        <v>Dandurand, Gilles</v>
      </c>
      <c r="B27" s="89">
        <v>13</v>
      </c>
      <c r="C27" s="90" t="s">
        <v>181</v>
      </c>
      <c r="D27" s="142" t="s">
        <v>228</v>
      </c>
      <c r="E27" s="148" t="s">
        <v>1</v>
      </c>
      <c r="F27" s="148">
        <v>4</v>
      </c>
      <c r="G27" s="148">
        <v>11</v>
      </c>
      <c r="H27" s="148">
        <v>14</v>
      </c>
      <c r="I27" s="148" t="s">
        <v>56</v>
      </c>
      <c r="J27" s="148">
        <v>0</v>
      </c>
      <c r="K27" s="148">
        <v>2</v>
      </c>
      <c r="L27" s="149">
        <v>0</v>
      </c>
      <c r="M27" s="149">
        <v>1</v>
      </c>
      <c r="N27" s="149">
        <v>0</v>
      </c>
      <c r="O27" s="163" t="s">
        <v>50</v>
      </c>
    </row>
    <row r="28" spans="1:15" s="156" customFormat="1" ht="16" customHeight="1" x14ac:dyDescent="0.25">
      <c r="A28" s="30" t="str">
        <f t="shared" si="0"/>
        <v>Favreau, Pascal</v>
      </c>
      <c r="B28" s="89">
        <v>14</v>
      </c>
      <c r="C28" s="90" t="s">
        <v>181</v>
      </c>
      <c r="D28" s="142" t="s">
        <v>222</v>
      </c>
      <c r="E28" s="148" t="s">
        <v>1</v>
      </c>
      <c r="F28" s="148">
        <v>1</v>
      </c>
      <c r="G28" s="148" t="s">
        <v>51</v>
      </c>
      <c r="H28" s="148">
        <v>6</v>
      </c>
      <c r="I28" s="148" t="s">
        <v>56</v>
      </c>
      <c r="J28" s="148">
        <v>3</v>
      </c>
      <c r="K28" s="148">
        <v>1</v>
      </c>
      <c r="L28" s="149">
        <v>0</v>
      </c>
      <c r="M28" s="149">
        <v>1</v>
      </c>
      <c r="N28" s="149">
        <v>0</v>
      </c>
      <c r="O28" s="163" t="s">
        <v>52</v>
      </c>
    </row>
    <row r="29" spans="1:15" s="156" customFormat="1" ht="16" customHeight="1" x14ac:dyDescent="0.25">
      <c r="A29" s="30" t="str">
        <f t="shared" si="0"/>
        <v>Schiller, Christian</v>
      </c>
      <c r="B29" s="89">
        <v>15</v>
      </c>
      <c r="C29" s="90" t="s">
        <v>181</v>
      </c>
      <c r="D29" s="142" t="s">
        <v>190</v>
      </c>
      <c r="E29" s="148" t="s">
        <v>19</v>
      </c>
      <c r="F29" s="148">
        <v>2</v>
      </c>
      <c r="G29" s="148" t="s">
        <v>53</v>
      </c>
      <c r="H29" s="148">
        <v>18</v>
      </c>
      <c r="I29" s="148" t="s">
        <v>56</v>
      </c>
      <c r="J29" s="148">
        <v>4</v>
      </c>
      <c r="K29" s="148">
        <v>4</v>
      </c>
      <c r="L29" s="149">
        <v>0</v>
      </c>
      <c r="M29" s="149">
        <v>1</v>
      </c>
      <c r="N29" s="149">
        <v>0</v>
      </c>
      <c r="O29" s="163" t="s">
        <v>54</v>
      </c>
    </row>
    <row r="30" spans="1:15" s="156" customFormat="1" ht="16" customHeight="1" thickBot="1" x14ac:dyDescent="0.3">
      <c r="A30" s="30" t="str">
        <f t="shared" si="0"/>
        <v>Faubert, Luc</v>
      </c>
      <c r="B30" s="99">
        <v>16</v>
      </c>
      <c r="C30" s="107" t="s">
        <v>181</v>
      </c>
      <c r="D30" s="152" t="s">
        <v>229</v>
      </c>
      <c r="E30" s="153" t="s">
        <v>21</v>
      </c>
      <c r="F30" s="153">
        <v>4</v>
      </c>
      <c r="G30" s="153">
        <v>10</v>
      </c>
      <c r="H30" s="153">
        <v>32</v>
      </c>
      <c r="I30" s="153" t="s">
        <v>56</v>
      </c>
      <c r="J30" s="153">
        <v>8</v>
      </c>
      <c r="K30" s="153">
        <v>3</v>
      </c>
      <c r="L30" s="164">
        <v>0</v>
      </c>
      <c r="M30" s="164">
        <v>2</v>
      </c>
      <c r="N30" s="164">
        <v>0</v>
      </c>
      <c r="O30" s="165" t="s">
        <v>55</v>
      </c>
    </row>
    <row r="31" spans="1:15" ht="16" customHeight="1" x14ac:dyDescent="0.25">
      <c r="A31" s="30"/>
      <c r="B31" s="109"/>
      <c r="C31" s="110"/>
      <c r="G31" s="157"/>
      <c r="O31" s="32"/>
    </row>
    <row r="32" spans="1:15" ht="16" customHeight="1" x14ac:dyDescent="0.25">
      <c r="A32" s="30"/>
      <c r="B32" s="109"/>
      <c r="C32" s="110"/>
      <c r="G32" s="157"/>
      <c r="O32" s="32"/>
    </row>
    <row r="33" spans="1:15" ht="16" customHeight="1" x14ac:dyDescent="0.25">
      <c r="A33" s="30"/>
      <c r="B33" s="109"/>
      <c r="C33" s="110"/>
      <c r="G33" s="157"/>
      <c r="O33" s="32"/>
    </row>
    <row r="34" spans="1:15" ht="16" customHeight="1" x14ac:dyDescent="0.25">
      <c r="A34" s="30"/>
      <c r="B34" s="109"/>
      <c r="C34" s="110"/>
      <c r="G34" s="157"/>
      <c r="O34" s="32"/>
    </row>
    <row r="35" spans="1:15" ht="16" customHeight="1" x14ac:dyDescent="0.25">
      <c r="A35" s="30"/>
      <c r="B35" s="109"/>
      <c r="C35" s="110"/>
      <c r="G35" s="157"/>
      <c r="O35" s="32"/>
    </row>
    <row r="36" spans="1:15" ht="16" customHeight="1" x14ac:dyDescent="0.25">
      <c r="A36" s="30"/>
      <c r="B36" s="109"/>
      <c r="C36" s="110"/>
      <c r="G36" s="157"/>
      <c r="O36" s="32"/>
    </row>
    <row r="37" spans="1:15" ht="16" customHeight="1" x14ac:dyDescent="0.25">
      <c r="A37" s="30"/>
      <c r="B37" s="109"/>
      <c r="C37" s="110"/>
      <c r="O37" s="32"/>
    </row>
    <row r="38" spans="1:15" ht="16" customHeight="1" x14ac:dyDescent="0.25">
      <c r="A38" s="30"/>
      <c r="B38" s="109"/>
      <c r="C38" s="110"/>
      <c r="O38" s="32"/>
    </row>
    <row r="39" spans="1:15" ht="16" customHeight="1" x14ac:dyDescent="0.25">
      <c r="A39" s="30"/>
    </row>
    <row r="40" spans="1:15" ht="16" customHeight="1" x14ac:dyDescent="0.25">
      <c r="A40" s="30"/>
    </row>
    <row r="41" spans="1:15" ht="16" customHeight="1" x14ac:dyDescent="0.25">
      <c r="A41" s="30"/>
    </row>
    <row r="42" spans="1:15" ht="16" customHeight="1" x14ac:dyDescent="0.25">
      <c r="A42" s="30"/>
    </row>
    <row r="43" spans="1:15" ht="16" customHeight="1" x14ac:dyDescent="0.25">
      <c r="A43" s="30"/>
    </row>
    <row r="44" spans="1:15" ht="16" customHeight="1" x14ac:dyDescent="0.25">
      <c r="A44" s="30"/>
    </row>
    <row r="45" spans="1:15" ht="16" customHeight="1" x14ac:dyDescent="0.25">
      <c r="A45" s="30"/>
    </row>
  </sheetData>
  <dataConsolidate/>
  <mergeCells count="3">
    <mergeCell ref="B1:O1"/>
    <mergeCell ref="M2:O2"/>
    <mergeCell ref="B3:O3"/>
  </mergeCells>
  <phoneticPr fontId="0" type="noConversion"/>
  <hyperlinks>
    <hyperlink ref="M2:O2" location="LANCEURS!A1" display="RETOUR" xr:uid="{00000000-0004-0000-1600-000000000000}"/>
  </hyperlinks>
  <pageMargins left="0.78740157499999996" right="0.78740157499999996" top="0.984251969" bottom="0.984251969" header="0.4921259845" footer="0.4921259845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Q45"/>
  <sheetViews>
    <sheetView showRowColHeaders="0" topLeftCell="B1" workbookViewId="0">
      <pane ySplit="5" topLeftCell="A6" activePane="bottomLeft" state="frozen"/>
      <selection activeCell="B5" sqref="B5:D5"/>
      <selection pane="bottomLeft" activeCell="B5" sqref="B5"/>
    </sheetView>
  </sheetViews>
  <sheetFormatPr baseColWidth="10" defaultColWidth="11.453125" defaultRowHeight="16" customHeight="1" x14ac:dyDescent="0.25"/>
  <cols>
    <col min="1" max="1" width="22" style="1" hidden="1" customWidth="1"/>
    <col min="2" max="3" width="6.7265625" style="1" customWidth="1"/>
    <col min="4" max="4" width="25.7265625" style="1" customWidth="1"/>
    <col min="5" max="6" width="6.7265625" style="19" customWidth="1"/>
    <col min="7" max="7" width="6.7265625" style="113" customWidth="1"/>
    <col min="8" max="14" width="6.7265625" style="19" customWidth="1"/>
    <col min="15" max="15" width="8.7265625" style="112" customWidth="1"/>
    <col min="16" max="16384" width="11.453125" style="1"/>
  </cols>
  <sheetData>
    <row r="1" spans="1:17" s="19" customFormat="1" ht="25.5" thickBot="1" x14ac:dyDescent="0.55000000000000004">
      <c r="B1" s="347" t="s">
        <v>110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10"/>
      <c r="Q1" s="10"/>
    </row>
    <row r="2" spans="1:17" s="19" customFormat="1" ht="16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M2" s="363" t="s">
        <v>295</v>
      </c>
      <c r="N2" s="364"/>
      <c r="O2" s="368"/>
    </row>
    <row r="3" spans="1:17" s="19" customFormat="1" ht="16" customHeight="1" x14ac:dyDescent="0.4">
      <c r="B3" s="359" t="s">
        <v>310</v>
      </c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46"/>
      <c r="Q3" s="46"/>
    </row>
    <row r="4" spans="1:17" s="19" customFormat="1" ht="8.25" customHeight="1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1"/>
      <c r="P4" s="1"/>
      <c r="Q4" s="1"/>
    </row>
    <row r="5" spans="1:17" s="19" customFormat="1" ht="16" customHeight="1" thickBot="1" x14ac:dyDescent="0.3">
      <c r="B5" s="158" t="s">
        <v>298</v>
      </c>
      <c r="C5" s="159" t="s">
        <v>301</v>
      </c>
      <c r="D5" s="159" t="s">
        <v>299</v>
      </c>
      <c r="E5" s="159" t="s">
        <v>6</v>
      </c>
      <c r="F5" s="159" t="s">
        <v>13</v>
      </c>
      <c r="G5" s="160" t="s">
        <v>14</v>
      </c>
      <c r="H5" s="160" t="s">
        <v>0</v>
      </c>
      <c r="I5" s="160" t="s">
        <v>7</v>
      </c>
      <c r="J5" s="160" t="s">
        <v>9</v>
      </c>
      <c r="K5" s="160" t="s">
        <v>10</v>
      </c>
      <c r="L5" s="160" t="s">
        <v>15</v>
      </c>
      <c r="M5" s="160" t="s">
        <v>16</v>
      </c>
      <c r="N5" s="160" t="s">
        <v>17</v>
      </c>
      <c r="O5" s="161" t="s">
        <v>18</v>
      </c>
    </row>
    <row r="6" spans="1:17" ht="16" customHeight="1" thickTop="1" x14ac:dyDescent="0.25">
      <c r="A6" s="30" t="str">
        <f t="shared" ref="A6:A28" si="0">D6</f>
        <v>DANDURAND, ANDRÉ</v>
      </c>
      <c r="B6" s="89">
        <v>1</v>
      </c>
      <c r="C6" s="90" t="s">
        <v>20</v>
      </c>
      <c r="D6" s="142" t="s">
        <v>129</v>
      </c>
      <c r="E6" s="90" t="s">
        <v>4</v>
      </c>
      <c r="F6" s="143">
        <v>21</v>
      </c>
      <c r="G6" s="144">
        <v>114.3</v>
      </c>
      <c r="H6" s="143">
        <v>86</v>
      </c>
      <c r="I6" s="148" t="s">
        <v>56</v>
      </c>
      <c r="J6" s="143">
        <v>90</v>
      </c>
      <c r="K6" s="143">
        <v>119</v>
      </c>
      <c r="L6" s="143">
        <v>11</v>
      </c>
      <c r="M6" s="143">
        <v>7</v>
      </c>
      <c r="N6" s="143">
        <v>0</v>
      </c>
      <c r="O6" s="92">
        <v>0.75240594925634297</v>
      </c>
    </row>
    <row r="7" spans="1:17" ht="16" customHeight="1" x14ac:dyDescent="0.25">
      <c r="A7" s="30" t="str">
        <f t="shared" si="0"/>
        <v>PARÉ, PIERRE</v>
      </c>
      <c r="B7" s="89">
        <v>2</v>
      </c>
      <c r="C7" s="90" t="s">
        <v>20</v>
      </c>
      <c r="D7" s="142" t="s">
        <v>164</v>
      </c>
      <c r="E7" s="90" t="s">
        <v>19</v>
      </c>
      <c r="F7" s="143">
        <v>23</v>
      </c>
      <c r="G7" s="144">
        <v>145.6</v>
      </c>
      <c r="H7" s="143">
        <v>129</v>
      </c>
      <c r="I7" s="148" t="s">
        <v>56</v>
      </c>
      <c r="J7" s="143">
        <v>84</v>
      </c>
      <c r="K7" s="143">
        <v>58</v>
      </c>
      <c r="L7" s="143">
        <v>15</v>
      </c>
      <c r="M7" s="143">
        <v>7</v>
      </c>
      <c r="N7" s="143">
        <v>1</v>
      </c>
      <c r="O7" s="92">
        <v>0.88598901098901106</v>
      </c>
    </row>
    <row r="8" spans="1:17" ht="16" customHeight="1" x14ac:dyDescent="0.25">
      <c r="A8" s="30" t="str">
        <f t="shared" si="0"/>
        <v>ROY, FRANÇOIS</v>
      </c>
      <c r="B8" s="89">
        <v>3</v>
      </c>
      <c r="C8" s="90" t="s">
        <v>20</v>
      </c>
      <c r="D8" s="142" t="s">
        <v>169</v>
      </c>
      <c r="E8" s="90" t="s">
        <v>2</v>
      </c>
      <c r="F8" s="143">
        <v>24</v>
      </c>
      <c r="G8" s="144">
        <v>152</v>
      </c>
      <c r="H8" s="143">
        <v>155</v>
      </c>
      <c r="I8" s="148" t="s">
        <v>56</v>
      </c>
      <c r="J8" s="143">
        <v>52</v>
      </c>
      <c r="K8" s="143">
        <v>28</v>
      </c>
      <c r="L8" s="143">
        <v>15</v>
      </c>
      <c r="M8" s="143">
        <v>9</v>
      </c>
      <c r="N8" s="143">
        <v>0</v>
      </c>
      <c r="O8" s="92">
        <v>1.0197368421052631</v>
      </c>
    </row>
    <row r="9" spans="1:17" ht="16" customHeight="1" x14ac:dyDescent="0.25">
      <c r="A9" s="30" t="str">
        <f t="shared" si="0"/>
        <v>LÉPINE, JACQUES</v>
      </c>
      <c r="B9" s="89">
        <v>4</v>
      </c>
      <c r="C9" s="90" t="s">
        <v>20</v>
      </c>
      <c r="D9" s="142" t="s">
        <v>155</v>
      </c>
      <c r="E9" s="90" t="s">
        <v>5</v>
      </c>
      <c r="F9" s="143">
        <v>22</v>
      </c>
      <c r="G9" s="144">
        <v>127.6</v>
      </c>
      <c r="H9" s="143">
        <v>132</v>
      </c>
      <c r="I9" s="148" t="s">
        <v>56</v>
      </c>
      <c r="J9" s="143">
        <v>65</v>
      </c>
      <c r="K9" s="143">
        <v>102</v>
      </c>
      <c r="L9" s="143">
        <v>12</v>
      </c>
      <c r="M9" s="143">
        <v>8</v>
      </c>
      <c r="N9" s="143">
        <v>1</v>
      </c>
      <c r="O9" s="92">
        <v>1.0344827586206897</v>
      </c>
    </row>
    <row r="10" spans="1:17" ht="16" customHeight="1" x14ac:dyDescent="0.25">
      <c r="A10" s="30" t="str">
        <f t="shared" si="0"/>
        <v>CHARTRAND, YVES</v>
      </c>
      <c r="B10" s="89">
        <v>5</v>
      </c>
      <c r="C10" s="90" t="s">
        <v>20</v>
      </c>
      <c r="D10" s="142" t="s">
        <v>126</v>
      </c>
      <c r="E10" s="90" t="s">
        <v>3</v>
      </c>
      <c r="F10" s="143">
        <v>18</v>
      </c>
      <c r="G10" s="144">
        <v>107.3</v>
      </c>
      <c r="H10" s="143">
        <v>152</v>
      </c>
      <c r="I10" s="148" t="s">
        <v>56</v>
      </c>
      <c r="J10" s="143">
        <v>46</v>
      </c>
      <c r="K10" s="143">
        <v>18</v>
      </c>
      <c r="L10" s="143">
        <v>8</v>
      </c>
      <c r="M10" s="143">
        <v>7</v>
      </c>
      <c r="N10" s="143">
        <v>1</v>
      </c>
      <c r="O10" s="92">
        <v>1.4165890027958994</v>
      </c>
    </row>
    <row r="11" spans="1:17" ht="16" customHeight="1" x14ac:dyDescent="0.25">
      <c r="A11" s="30" t="str">
        <f t="shared" si="0"/>
        <v>FORGUES, SYLVAIN</v>
      </c>
      <c r="B11" s="89">
        <v>6</v>
      </c>
      <c r="C11" s="90" t="s">
        <v>20</v>
      </c>
      <c r="D11" s="142" t="s">
        <v>145</v>
      </c>
      <c r="E11" s="90" t="s">
        <v>1</v>
      </c>
      <c r="F11" s="143">
        <v>15</v>
      </c>
      <c r="G11" s="144">
        <v>81.599999999999994</v>
      </c>
      <c r="H11" s="143">
        <v>147</v>
      </c>
      <c r="I11" s="148" t="s">
        <v>56</v>
      </c>
      <c r="J11" s="143">
        <v>72</v>
      </c>
      <c r="K11" s="143">
        <v>24</v>
      </c>
      <c r="L11" s="143">
        <v>3</v>
      </c>
      <c r="M11" s="143">
        <v>11</v>
      </c>
      <c r="N11" s="143">
        <v>0</v>
      </c>
      <c r="O11" s="92">
        <v>1.8014705882352942</v>
      </c>
    </row>
    <row r="12" spans="1:17" ht="16" customHeight="1" x14ac:dyDescent="0.25">
      <c r="A12" s="30"/>
      <c r="B12" s="93"/>
      <c r="C12" s="94"/>
      <c r="D12" s="145"/>
      <c r="E12" s="94"/>
      <c r="F12" s="146"/>
      <c r="G12" s="147"/>
      <c r="H12" s="146"/>
      <c r="I12" s="166"/>
      <c r="J12" s="146"/>
      <c r="K12" s="146"/>
      <c r="L12" s="146"/>
      <c r="M12" s="146"/>
      <c r="N12" s="146"/>
      <c r="O12" s="96"/>
    </row>
    <row r="13" spans="1:17" ht="16" customHeight="1" x14ac:dyDescent="0.25">
      <c r="A13" s="30" t="str">
        <f t="shared" si="0"/>
        <v>BRODEUR, MICHEL</v>
      </c>
      <c r="B13" s="89">
        <v>1</v>
      </c>
      <c r="C13" s="90" t="s">
        <v>181</v>
      </c>
      <c r="D13" s="142" t="s">
        <v>122</v>
      </c>
      <c r="E13" s="90" t="s">
        <v>3</v>
      </c>
      <c r="F13" s="143">
        <v>2</v>
      </c>
      <c r="G13" s="144">
        <v>9.3000000000000007</v>
      </c>
      <c r="H13" s="143">
        <v>5</v>
      </c>
      <c r="I13" s="148" t="s">
        <v>56</v>
      </c>
      <c r="J13" s="143">
        <v>6</v>
      </c>
      <c r="K13" s="143">
        <v>1</v>
      </c>
      <c r="L13" s="143">
        <v>0</v>
      </c>
      <c r="M13" s="143">
        <v>1</v>
      </c>
      <c r="N13" s="143">
        <v>0</v>
      </c>
      <c r="O13" s="92">
        <v>0.5376344086021505</v>
      </c>
    </row>
    <row r="14" spans="1:17" ht="16" customHeight="1" x14ac:dyDescent="0.25">
      <c r="A14" s="30" t="str">
        <f t="shared" si="0"/>
        <v>DANDURAND, GILLES</v>
      </c>
      <c r="B14" s="89">
        <v>2</v>
      </c>
      <c r="C14" s="90" t="s">
        <v>181</v>
      </c>
      <c r="D14" s="142" t="s">
        <v>130</v>
      </c>
      <c r="E14" s="90" t="s">
        <v>4</v>
      </c>
      <c r="F14" s="143">
        <v>8</v>
      </c>
      <c r="G14" s="144">
        <v>36.6</v>
      </c>
      <c r="H14" s="143">
        <v>37</v>
      </c>
      <c r="I14" s="148" t="s">
        <v>56</v>
      </c>
      <c r="J14" s="143">
        <v>8</v>
      </c>
      <c r="K14" s="143">
        <v>5</v>
      </c>
      <c r="L14" s="143">
        <v>3</v>
      </c>
      <c r="M14" s="143">
        <v>2</v>
      </c>
      <c r="N14" s="143">
        <v>0</v>
      </c>
      <c r="O14" s="92">
        <v>1.0109289617486339</v>
      </c>
    </row>
    <row r="15" spans="1:17" ht="16" customHeight="1" x14ac:dyDescent="0.25">
      <c r="A15" s="30" t="str">
        <f t="shared" si="0"/>
        <v>GOYETTE, DONALD</v>
      </c>
      <c r="B15" s="89">
        <v>3</v>
      </c>
      <c r="C15" s="90" t="s">
        <v>181</v>
      </c>
      <c r="D15" s="142" t="s">
        <v>146</v>
      </c>
      <c r="E15" s="90" t="s">
        <v>21</v>
      </c>
      <c r="F15" s="143">
        <v>10</v>
      </c>
      <c r="G15" s="144">
        <v>50</v>
      </c>
      <c r="H15" s="143">
        <v>56</v>
      </c>
      <c r="I15" s="148" t="s">
        <v>56</v>
      </c>
      <c r="J15" s="143">
        <v>22</v>
      </c>
      <c r="K15" s="143">
        <v>8</v>
      </c>
      <c r="L15" s="143">
        <v>6</v>
      </c>
      <c r="M15" s="143">
        <v>2</v>
      </c>
      <c r="N15" s="143">
        <v>0</v>
      </c>
      <c r="O15" s="92">
        <v>1.1200000000000001</v>
      </c>
    </row>
    <row r="16" spans="1:17" ht="16" customHeight="1" x14ac:dyDescent="0.25">
      <c r="A16" s="30" t="str">
        <f t="shared" si="0"/>
        <v>CARON, DANIEL</v>
      </c>
      <c r="B16" s="89">
        <v>4</v>
      </c>
      <c r="C16" s="90" t="s">
        <v>181</v>
      </c>
      <c r="D16" s="142" t="s">
        <v>125</v>
      </c>
      <c r="E16" s="90" t="s">
        <v>21</v>
      </c>
      <c r="F16" s="143">
        <v>13</v>
      </c>
      <c r="G16" s="144">
        <v>67</v>
      </c>
      <c r="H16" s="143">
        <v>79</v>
      </c>
      <c r="I16" s="148" t="s">
        <v>56</v>
      </c>
      <c r="J16" s="143">
        <v>32</v>
      </c>
      <c r="K16" s="143">
        <v>7</v>
      </c>
      <c r="L16" s="143">
        <v>5</v>
      </c>
      <c r="M16" s="143">
        <v>5</v>
      </c>
      <c r="N16" s="143">
        <v>0</v>
      </c>
      <c r="O16" s="92">
        <v>1.1791044776119404</v>
      </c>
    </row>
    <row r="17" spans="1:15" ht="16" customHeight="1" x14ac:dyDescent="0.25">
      <c r="A17" s="30" t="str">
        <f t="shared" si="0"/>
        <v>ST-LAURENT, NELSON</v>
      </c>
      <c r="B17" s="89">
        <v>5</v>
      </c>
      <c r="C17" s="90" t="s">
        <v>181</v>
      </c>
      <c r="D17" s="142" t="s">
        <v>230</v>
      </c>
      <c r="E17" s="90" t="s">
        <v>21</v>
      </c>
      <c r="F17" s="143">
        <v>2</v>
      </c>
      <c r="G17" s="144">
        <v>5</v>
      </c>
      <c r="H17" s="143">
        <v>7</v>
      </c>
      <c r="I17" s="148" t="s">
        <v>56</v>
      </c>
      <c r="J17" s="143">
        <v>6</v>
      </c>
      <c r="K17" s="143">
        <v>3</v>
      </c>
      <c r="L17" s="143">
        <v>1</v>
      </c>
      <c r="M17" s="143">
        <v>0</v>
      </c>
      <c r="N17" s="143">
        <v>0</v>
      </c>
      <c r="O17" s="92">
        <v>1.4</v>
      </c>
    </row>
    <row r="18" spans="1:15" ht="16" customHeight="1" x14ac:dyDescent="0.25">
      <c r="A18" s="30" t="str">
        <f t="shared" si="0"/>
        <v>GUILBAULT, JACQUES</v>
      </c>
      <c r="B18" s="89">
        <v>6</v>
      </c>
      <c r="C18" s="90" t="s">
        <v>181</v>
      </c>
      <c r="D18" s="142" t="s">
        <v>147</v>
      </c>
      <c r="E18" s="90" t="s">
        <v>8</v>
      </c>
      <c r="F18" s="143">
        <v>13</v>
      </c>
      <c r="G18" s="144">
        <v>70.3</v>
      </c>
      <c r="H18" s="143">
        <v>100</v>
      </c>
      <c r="I18" s="148" t="s">
        <v>56</v>
      </c>
      <c r="J18" s="143">
        <v>21</v>
      </c>
      <c r="K18" s="143">
        <v>22</v>
      </c>
      <c r="L18" s="143">
        <v>2</v>
      </c>
      <c r="M18" s="143">
        <v>9</v>
      </c>
      <c r="N18" s="143">
        <v>0</v>
      </c>
      <c r="O18" s="92">
        <v>1.4224751066856332</v>
      </c>
    </row>
    <row r="19" spans="1:15" ht="16" customHeight="1" x14ac:dyDescent="0.25">
      <c r="A19" s="30" t="str">
        <f t="shared" si="0"/>
        <v>DUMONTET, YVES</v>
      </c>
      <c r="B19" s="89">
        <v>7</v>
      </c>
      <c r="C19" s="90" t="s">
        <v>181</v>
      </c>
      <c r="D19" s="142" t="s">
        <v>138</v>
      </c>
      <c r="E19" s="90" t="s">
        <v>5</v>
      </c>
      <c r="F19" s="143">
        <v>3</v>
      </c>
      <c r="G19" s="144">
        <v>14</v>
      </c>
      <c r="H19" s="143">
        <v>20</v>
      </c>
      <c r="I19" s="148" t="s">
        <v>56</v>
      </c>
      <c r="J19" s="143">
        <v>6</v>
      </c>
      <c r="K19" s="143">
        <v>0</v>
      </c>
      <c r="L19" s="143">
        <v>1</v>
      </c>
      <c r="M19" s="143">
        <v>1</v>
      </c>
      <c r="N19" s="143">
        <v>0</v>
      </c>
      <c r="O19" s="92">
        <v>1.4285714285714286</v>
      </c>
    </row>
    <row r="20" spans="1:15" ht="16" customHeight="1" x14ac:dyDescent="0.25">
      <c r="A20" s="30" t="str">
        <f t="shared" si="0"/>
        <v>POULIN, RICHARD</v>
      </c>
      <c r="B20" s="89">
        <v>8</v>
      </c>
      <c r="C20" s="90" t="s">
        <v>181</v>
      </c>
      <c r="D20" s="142" t="s">
        <v>166</v>
      </c>
      <c r="E20" s="90" t="s">
        <v>8</v>
      </c>
      <c r="F20" s="143">
        <v>12</v>
      </c>
      <c r="G20" s="144">
        <v>55.3</v>
      </c>
      <c r="H20" s="143">
        <v>87</v>
      </c>
      <c r="I20" s="148" t="s">
        <v>56</v>
      </c>
      <c r="J20" s="143">
        <v>22</v>
      </c>
      <c r="K20" s="143">
        <v>7</v>
      </c>
      <c r="L20" s="143">
        <v>4</v>
      </c>
      <c r="M20" s="143">
        <v>3</v>
      </c>
      <c r="N20" s="143">
        <v>1</v>
      </c>
      <c r="O20" s="92">
        <v>1.5732368896925859</v>
      </c>
    </row>
    <row r="21" spans="1:15" ht="16" customHeight="1" x14ac:dyDescent="0.25">
      <c r="A21" s="30" t="str">
        <f t="shared" si="0"/>
        <v>BEACON, ALLAN</v>
      </c>
      <c r="B21" s="89">
        <v>9</v>
      </c>
      <c r="C21" s="90" t="s">
        <v>181</v>
      </c>
      <c r="D21" s="142" t="s">
        <v>114</v>
      </c>
      <c r="E21" s="90" t="s">
        <v>1</v>
      </c>
      <c r="F21" s="143">
        <v>14</v>
      </c>
      <c r="G21" s="144">
        <v>70.3</v>
      </c>
      <c r="H21" s="143">
        <v>117</v>
      </c>
      <c r="I21" s="148" t="s">
        <v>56</v>
      </c>
      <c r="J21" s="143">
        <v>19</v>
      </c>
      <c r="K21" s="143">
        <v>17</v>
      </c>
      <c r="L21" s="143">
        <v>2</v>
      </c>
      <c r="M21" s="143">
        <v>8</v>
      </c>
      <c r="N21" s="143">
        <v>0</v>
      </c>
      <c r="O21" s="92">
        <v>1.6642958748221908</v>
      </c>
    </row>
    <row r="22" spans="1:15" ht="16" customHeight="1" x14ac:dyDescent="0.25">
      <c r="A22" s="30" t="str">
        <f t="shared" si="0"/>
        <v>SCHILLER, CHRISTIAN</v>
      </c>
      <c r="B22" s="89">
        <v>10</v>
      </c>
      <c r="C22" s="90" t="s">
        <v>181</v>
      </c>
      <c r="D22" s="142" t="s">
        <v>171</v>
      </c>
      <c r="E22" s="90" t="s">
        <v>19</v>
      </c>
      <c r="F22" s="143">
        <v>3</v>
      </c>
      <c r="G22" s="144">
        <v>7</v>
      </c>
      <c r="H22" s="143">
        <v>12</v>
      </c>
      <c r="I22" s="148" t="s">
        <v>56</v>
      </c>
      <c r="J22" s="143">
        <v>6</v>
      </c>
      <c r="K22" s="143">
        <v>2</v>
      </c>
      <c r="L22" s="143">
        <v>0</v>
      </c>
      <c r="M22" s="143">
        <v>1</v>
      </c>
      <c r="N22" s="143">
        <v>0</v>
      </c>
      <c r="O22" s="92">
        <v>1.7142857142857142</v>
      </c>
    </row>
    <row r="23" spans="1:15" ht="16" customHeight="1" x14ac:dyDescent="0.25">
      <c r="A23" s="30" t="str">
        <f t="shared" si="0"/>
        <v>ISABELLE, ROBERT</v>
      </c>
      <c r="B23" s="89">
        <v>11</v>
      </c>
      <c r="C23" s="90" t="s">
        <v>181</v>
      </c>
      <c r="D23" s="142" t="s">
        <v>148</v>
      </c>
      <c r="E23" s="90" t="s">
        <v>21</v>
      </c>
      <c r="F23" s="143">
        <v>3</v>
      </c>
      <c r="G23" s="144">
        <v>18</v>
      </c>
      <c r="H23" s="143">
        <v>32</v>
      </c>
      <c r="I23" s="148" t="s">
        <v>56</v>
      </c>
      <c r="J23" s="143">
        <v>1</v>
      </c>
      <c r="K23" s="143">
        <v>3</v>
      </c>
      <c r="L23" s="143">
        <v>2</v>
      </c>
      <c r="M23" s="143">
        <v>1</v>
      </c>
      <c r="N23" s="143">
        <v>0</v>
      </c>
      <c r="O23" s="92">
        <v>1.7777777777777777</v>
      </c>
    </row>
    <row r="24" spans="1:15" ht="16" customHeight="1" x14ac:dyDescent="0.25">
      <c r="A24" s="30" t="str">
        <f t="shared" si="0"/>
        <v>BEAUDOIN, STÉPHANE</v>
      </c>
      <c r="B24" s="89">
        <v>12</v>
      </c>
      <c r="C24" s="90" t="s">
        <v>181</v>
      </c>
      <c r="D24" s="142" t="s">
        <v>115</v>
      </c>
      <c r="E24" s="90" t="s">
        <v>8</v>
      </c>
      <c r="F24" s="143">
        <v>6</v>
      </c>
      <c r="G24" s="144">
        <v>22</v>
      </c>
      <c r="H24" s="143">
        <v>47</v>
      </c>
      <c r="I24" s="148" t="s">
        <v>56</v>
      </c>
      <c r="J24" s="143">
        <v>7</v>
      </c>
      <c r="K24" s="143">
        <v>5</v>
      </c>
      <c r="L24" s="143">
        <v>1</v>
      </c>
      <c r="M24" s="143">
        <v>4</v>
      </c>
      <c r="N24" s="143">
        <v>0</v>
      </c>
      <c r="O24" s="92">
        <v>2.1363636363636362</v>
      </c>
    </row>
    <row r="25" spans="1:15" ht="16" customHeight="1" x14ac:dyDescent="0.25">
      <c r="A25" s="30" t="str">
        <f t="shared" si="0"/>
        <v>BLOUIN, PIERRE</v>
      </c>
      <c r="B25" s="89">
        <v>13</v>
      </c>
      <c r="C25" s="90" t="s">
        <v>181</v>
      </c>
      <c r="D25" s="142" t="s">
        <v>117</v>
      </c>
      <c r="E25" s="90" t="s">
        <v>2</v>
      </c>
      <c r="F25" s="143">
        <v>2</v>
      </c>
      <c r="G25" s="144">
        <v>2.6</v>
      </c>
      <c r="H25" s="143">
        <v>6</v>
      </c>
      <c r="I25" s="148" t="s">
        <v>56</v>
      </c>
      <c r="J25" s="143">
        <v>3</v>
      </c>
      <c r="K25" s="143">
        <v>0</v>
      </c>
      <c r="L25" s="143">
        <v>0</v>
      </c>
      <c r="M25" s="143">
        <v>0</v>
      </c>
      <c r="N25" s="143">
        <v>0</v>
      </c>
      <c r="O25" s="92">
        <v>2.3076923076923075</v>
      </c>
    </row>
    <row r="26" spans="1:15" ht="16" customHeight="1" x14ac:dyDescent="0.25">
      <c r="A26" s="30" t="str">
        <f t="shared" si="0"/>
        <v>DION, JIMMY-FRANK</v>
      </c>
      <c r="B26" s="89">
        <v>14</v>
      </c>
      <c r="C26" s="90" t="s">
        <v>181</v>
      </c>
      <c r="D26" s="142" t="s">
        <v>136</v>
      </c>
      <c r="E26" s="90" t="s">
        <v>3</v>
      </c>
      <c r="F26" s="143">
        <v>10</v>
      </c>
      <c r="G26" s="144">
        <v>34.6</v>
      </c>
      <c r="H26" s="143">
        <v>83</v>
      </c>
      <c r="I26" s="148" t="s">
        <v>56</v>
      </c>
      <c r="J26" s="143">
        <v>38</v>
      </c>
      <c r="K26" s="143">
        <v>9</v>
      </c>
      <c r="L26" s="143">
        <v>2</v>
      </c>
      <c r="M26" s="143">
        <v>6</v>
      </c>
      <c r="N26" s="143">
        <v>0</v>
      </c>
      <c r="O26" s="92">
        <v>2.398843930635838</v>
      </c>
    </row>
    <row r="27" spans="1:15" ht="16" customHeight="1" x14ac:dyDescent="0.25">
      <c r="A27" s="30" t="str">
        <f t="shared" si="0"/>
        <v>BLOUIN, STÉPHANE</v>
      </c>
      <c r="B27" s="89">
        <v>15</v>
      </c>
      <c r="C27" s="90" t="s">
        <v>181</v>
      </c>
      <c r="D27" s="142" t="s">
        <v>118</v>
      </c>
      <c r="E27" s="90" t="s">
        <v>2</v>
      </c>
      <c r="F27" s="143">
        <v>2</v>
      </c>
      <c r="G27" s="144">
        <v>2.2999999999999998</v>
      </c>
      <c r="H27" s="143">
        <v>6</v>
      </c>
      <c r="I27" s="148" t="s">
        <v>56</v>
      </c>
      <c r="J27" s="143">
        <v>3</v>
      </c>
      <c r="K27" s="143">
        <v>0</v>
      </c>
      <c r="L27" s="143">
        <v>0</v>
      </c>
      <c r="M27" s="143">
        <v>0</v>
      </c>
      <c r="N27" s="143">
        <v>0</v>
      </c>
      <c r="O27" s="92">
        <v>2.6086956521739131</v>
      </c>
    </row>
    <row r="28" spans="1:15" ht="16" customHeight="1" thickBot="1" x14ac:dyDescent="0.3">
      <c r="A28" s="30" t="str">
        <f t="shared" si="0"/>
        <v>LACHAPELLE, JEAN</v>
      </c>
      <c r="B28" s="99">
        <v>16</v>
      </c>
      <c r="C28" s="107" t="s">
        <v>181</v>
      </c>
      <c r="D28" s="152" t="s">
        <v>150</v>
      </c>
      <c r="E28" s="107" t="s">
        <v>5</v>
      </c>
      <c r="F28" s="168">
        <v>2</v>
      </c>
      <c r="G28" s="169">
        <v>4</v>
      </c>
      <c r="H28" s="168">
        <v>11</v>
      </c>
      <c r="I28" s="153" t="s">
        <v>56</v>
      </c>
      <c r="J28" s="168">
        <v>3</v>
      </c>
      <c r="K28" s="168">
        <v>0</v>
      </c>
      <c r="L28" s="168">
        <v>0</v>
      </c>
      <c r="M28" s="168">
        <v>0</v>
      </c>
      <c r="N28" s="168">
        <v>0</v>
      </c>
      <c r="O28" s="102">
        <v>2.75</v>
      </c>
    </row>
    <row r="29" spans="1:15" ht="16" customHeight="1" x14ac:dyDescent="0.25">
      <c r="A29" s="30"/>
      <c r="B29" s="109"/>
      <c r="C29" s="109"/>
      <c r="G29" s="19"/>
      <c r="L29" s="157"/>
      <c r="M29" s="157"/>
      <c r="N29" s="157"/>
      <c r="O29" s="19"/>
    </row>
    <row r="30" spans="1:15" ht="16" customHeight="1" x14ac:dyDescent="0.25">
      <c r="A30" s="30"/>
      <c r="B30" s="109"/>
      <c r="C30" s="109"/>
      <c r="G30" s="19"/>
      <c r="L30" s="157"/>
      <c r="M30" s="157"/>
      <c r="N30" s="157"/>
      <c r="O30" s="19"/>
    </row>
    <row r="31" spans="1:15" ht="16" customHeight="1" x14ac:dyDescent="0.25">
      <c r="A31" s="30"/>
      <c r="B31" s="109"/>
      <c r="C31" s="109"/>
      <c r="G31" s="157"/>
      <c r="O31" s="32"/>
    </row>
    <row r="32" spans="1:15" ht="16" customHeight="1" x14ac:dyDescent="0.25">
      <c r="A32" s="30"/>
      <c r="B32" s="109"/>
      <c r="C32" s="109"/>
      <c r="G32" s="157"/>
      <c r="O32" s="32"/>
    </row>
    <row r="33" spans="1:15" ht="16" customHeight="1" x14ac:dyDescent="0.25">
      <c r="A33" s="30"/>
      <c r="B33" s="109"/>
      <c r="C33" s="109"/>
      <c r="G33" s="157"/>
      <c r="O33" s="32"/>
    </row>
    <row r="34" spans="1:15" ht="16" customHeight="1" x14ac:dyDescent="0.25">
      <c r="A34" s="30"/>
      <c r="B34" s="109"/>
      <c r="C34" s="109"/>
      <c r="G34" s="157"/>
      <c r="O34" s="32"/>
    </row>
    <row r="35" spans="1:15" ht="16" customHeight="1" x14ac:dyDescent="0.25">
      <c r="A35" s="30"/>
      <c r="B35" s="109"/>
      <c r="C35" s="109"/>
      <c r="G35" s="157"/>
      <c r="O35" s="32"/>
    </row>
    <row r="36" spans="1:15" ht="16" customHeight="1" x14ac:dyDescent="0.25">
      <c r="A36" s="30"/>
      <c r="B36" s="109"/>
      <c r="C36" s="109"/>
      <c r="G36" s="157"/>
      <c r="O36" s="32"/>
    </row>
    <row r="37" spans="1:15" ht="16" customHeight="1" x14ac:dyDescent="0.25">
      <c r="A37" s="30"/>
      <c r="B37" s="109"/>
      <c r="C37" s="109"/>
      <c r="O37" s="32"/>
    </row>
    <row r="38" spans="1:15" ht="16" customHeight="1" x14ac:dyDescent="0.25">
      <c r="A38" s="30"/>
      <c r="B38" s="109"/>
      <c r="C38" s="109"/>
      <c r="O38" s="32"/>
    </row>
    <row r="39" spans="1:15" ht="16" customHeight="1" x14ac:dyDescent="0.25">
      <c r="A39" s="30"/>
    </row>
    <row r="40" spans="1:15" ht="16" customHeight="1" x14ac:dyDescent="0.25">
      <c r="A40" s="30"/>
    </row>
    <row r="41" spans="1:15" ht="16" customHeight="1" x14ac:dyDescent="0.25">
      <c r="A41" s="30"/>
    </row>
    <row r="42" spans="1:15" ht="16" customHeight="1" x14ac:dyDescent="0.25">
      <c r="A42" s="30"/>
    </row>
    <row r="43" spans="1:15" ht="16" customHeight="1" x14ac:dyDescent="0.25">
      <c r="A43" s="30"/>
    </row>
    <row r="44" spans="1:15" ht="16" customHeight="1" x14ac:dyDescent="0.25">
      <c r="A44" s="30"/>
    </row>
    <row r="45" spans="1:15" ht="16" customHeight="1" x14ac:dyDescent="0.25">
      <c r="A45" s="30"/>
    </row>
  </sheetData>
  <dataConsolidate/>
  <mergeCells count="3">
    <mergeCell ref="B1:O1"/>
    <mergeCell ref="M2:O2"/>
    <mergeCell ref="B3:O3"/>
  </mergeCells>
  <phoneticPr fontId="0" type="noConversion"/>
  <hyperlinks>
    <hyperlink ref="M2:O2" location="LANCEURS!A1" display="RETOUR" xr:uid="{00000000-0004-0000-1700-000000000000}"/>
  </hyperlinks>
  <pageMargins left="0.78740157499999996" right="0.78740157499999996" top="0.984251969" bottom="0.984251969" header="0.4921259845" footer="0.4921259845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45"/>
  <sheetViews>
    <sheetView showRowColHeaders="0" topLeftCell="B1" workbookViewId="0">
      <pane ySplit="5" topLeftCell="A6" activePane="bottomLeft" state="frozen"/>
      <selection activeCell="B5" sqref="B5:D5"/>
      <selection pane="bottomLeft" activeCell="B6" sqref="B6"/>
    </sheetView>
  </sheetViews>
  <sheetFormatPr baseColWidth="10" defaultColWidth="11.453125" defaultRowHeight="16" customHeight="1" x14ac:dyDescent="0.25"/>
  <cols>
    <col min="1" max="1" width="24" style="1" hidden="1" customWidth="1"/>
    <col min="2" max="3" width="6.7265625" style="1" customWidth="1"/>
    <col min="4" max="4" width="25.7265625" style="1" customWidth="1"/>
    <col min="5" max="6" width="6.7265625" style="19" customWidth="1"/>
    <col min="7" max="7" width="6.7265625" style="113" customWidth="1"/>
    <col min="8" max="14" width="6.7265625" style="19" customWidth="1"/>
    <col min="15" max="15" width="8.7265625" style="112" customWidth="1"/>
    <col min="16" max="16384" width="11.453125" style="1"/>
  </cols>
  <sheetData>
    <row r="1" spans="1:17" s="19" customFormat="1" ht="25.5" thickBot="1" x14ac:dyDescent="0.55000000000000004">
      <c r="B1" s="347" t="s">
        <v>110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10"/>
      <c r="Q1" s="10"/>
    </row>
    <row r="2" spans="1:17" s="19" customFormat="1" ht="16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M2" s="363" t="s">
        <v>295</v>
      </c>
      <c r="N2" s="364"/>
      <c r="O2" s="368"/>
    </row>
    <row r="3" spans="1:17" s="19" customFormat="1" ht="16" customHeight="1" x14ac:dyDescent="0.4">
      <c r="B3" s="359" t="s">
        <v>311</v>
      </c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46"/>
      <c r="Q3" s="46"/>
    </row>
    <row r="4" spans="1:17" s="19" customFormat="1" ht="8.25" customHeight="1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1"/>
      <c r="P4" s="1"/>
      <c r="Q4" s="1"/>
    </row>
    <row r="5" spans="1:17" s="19" customFormat="1" ht="16" customHeight="1" thickBot="1" x14ac:dyDescent="0.3">
      <c r="B5" s="158" t="s">
        <v>298</v>
      </c>
      <c r="C5" s="159" t="s">
        <v>301</v>
      </c>
      <c r="D5" s="159" t="s">
        <v>299</v>
      </c>
      <c r="E5" s="159" t="s">
        <v>6</v>
      </c>
      <c r="F5" s="159" t="s">
        <v>13</v>
      </c>
      <c r="G5" s="160" t="s">
        <v>14</v>
      </c>
      <c r="H5" s="160" t="s">
        <v>0</v>
      </c>
      <c r="I5" s="160" t="s">
        <v>7</v>
      </c>
      <c r="J5" s="160" t="s">
        <v>9</v>
      </c>
      <c r="K5" s="160" t="s">
        <v>10</v>
      </c>
      <c r="L5" s="160" t="s">
        <v>15</v>
      </c>
      <c r="M5" s="160" t="s">
        <v>16</v>
      </c>
      <c r="N5" s="160" t="s">
        <v>17</v>
      </c>
      <c r="O5" s="161" t="s">
        <v>18</v>
      </c>
    </row>
    <row r="6" spans="1:17" ht="16" customHeight="1" thickTop="1" x14ac:dyDescent="0.25">
      <c r="A6" s="30" t="str">
        <f t="shared" ref="A6:A33" si="0">D6</f>
        <v>ISABELLE, ROBERT</v>
      </c>
      <c r="B6" s="89">
        <v>1</v>
      </c>
      <c r="C6" s="90" t="s">
        <v>20</v>
      </c>
      <c r="D6" s="142" t="s">
        <v>148</v>
      </c>
      <c r="E6" s="90" t="s">
        <v>21</v>
      </c>
      <c r="F6" s="143" t="s">
        <v>56</v>
      </c>
      <c r="G6" s="144">
        <v>90.3</v>
      </c>
      <c r="H6" s="143">
        <v>74</v>
      </c>
      <c r="I6" s="143" t="s">
        <v>56</v>
      </c>
      <c r="J6" s="143">
        <v>7</v>
      </c>
      <c r="K6" s="143">
        <v>16</v>
      </c>
      <c r="L6" s="143">
        <v>12</v>
      </c>
      <c r="M6" s="143">
        <v>2</v>
      </c>
      <c r="N6" s="143">
        <v>0</v>
      </c>
      <c r="O6" s="92">
        <f>H6/G6</f>
        <v>0.81949058693244747</v>
      </c>
    </row>
    <row r="7" spans="1:17" ht="16" customHeight="1" x14ac:dyDescent="0.25">
      <c r="A7" s="30" t="str">
        <f t="shared" si="0"/>
        <v>ROY, ROBERT</v>
      </c>
      <c r="B7" s="89">
        <v>2</v>
      </c>
      <c r="C7" s="90" t="s">
        <v>20</v>
      </c>
      <c r="D7" s="142" t="s">
        <v>170</v>
      </c>
      <c r="E7" s="90" t="s">
        <v>1</v>
      </c>
      <c r="F7" s="143" t="s">
        <v>56</v>
      </c>
      <c r="G7" s="144">
        <v>99.3</v>
      </c>
      <c r="H7" s="143">
        <v>84</v>
      </c>
      <c r="I7" s="143" t="s">
        <v>56</v>
      </c>
      <c r="J7" s="143">
        <v>21</v>
      </c>
      <c r="K7" s="143">
        <v>38</v>
      </c>
      <c r="L7" s="143">
        <v>9</v>
      </c>
      <c r="M7" s="143">
        <v>6</v>
      </c>
      <c r="N7" s="143">
        <v>2</v>
      </c>
      <c r="O7" s="92">
        <f t="shared" ref="O7:O33" si="1">H7/G7</f>
        <v>0.84592145015105746</v>
      </c>
    </row>
    <row r="8" spans="1:17" ht="16" customHeight="1" x14ac:dyDescent="0.25">
      <c r="A8" s="30" t="str">
        <f t="shared" si="0"/>
        <v>ROY, FRANÇOIS</v>
      </c>
      <c r="B8" s="89">
        <v>3</v>
      </c>
      <c r="C8" s="90" t="s">
        <v>20</v>
      </c>
      <c r="D8" s="142" t="s">
        <v>169</v>
      </c>
      <c r="E8" s="90" t="s">
        <v>19</v>
      </c>
      <c r="F8" s="143" t="s">
        <v>56</v>
      </c>
      <c r="G8" s="144">
        <v>146</v>
      </c>
      <c r="H8" s="143">
        <v>141</v>
      </c>
      <c r="I8" s="143" t="s">
        <v>56</v>
      </c>
      <c r="J8" s="143">
        <v>33</v>
      </c>
      <c r="K8" s="143">
        <v>29</v>
      </c>
      <c r="L8" s="143">
        <v>17</v>
      </c>
      <c r="M8" s="143">
        <v>6</v>
      </c>
      <c r="N8" s="143">
        <v>1</v>
      </c>
      <c r="O8" s="92">
        <f t="shared" si="1"/>
        <v>0.96575342465753422</v>
      </c>
    </row>
    <row r="9" spans="1:17" ht="16" customHeight="1" x14ac:dyDescent="0.25">
      <c r="A9" s="30" t="str">
        <f t="shared" si="0"/>
        <v>LAFRENIÈRE, STÉPHANE</v>
      </c>
      <c r="B9" s="89">
        <v>4</v>
      </c>
      <c r="C9" s="90" t="s">
        <v>20</v>
      </c>
      <c r="D9" s="142" t="s">
        <v>151</v>
      </c>
      <c r="E9" s="90" t="s">
        <v>2</v>
      </c>
      <c r="F9" s="143" t="s">
        <v>56</v>
      </c>
      <c r="G9" s="144">
        <v>59.3</v>
      </c>
      <c r="H9" s="143">
        <v>71</v>
      </c>
      <c r="I9" s="143" t="s">
        <v>56</v>
      </c>
      <c r="J9" s="143">
        <v>25</v>
      </c>
      <c r="K9" s="143">
        <v>12</v>
      </c>
      <c r="L9" s="143">
        <v>4</v>
      </c>
      <c r="M9" s="143">
        <v>7</v>
      </c>
      <c r="N9" s="143">
        <v>0</v>
      </c>
      <c r="O9" s="92">
        <f t="shared" si="1"/>
        <v>1.197301854974705</v>
      </c>
    </row>
    <row r="10" spans="1:17" ht="16" customHeight="1" x14ac:dyDescent="0.25">
      <c r="A10" s="30" t="str">
        <f t="shared" si="0"/>
        <v>DANDURAND, ANDRÉ</v>
      </c>
      <c r="B10" s="89">
        <v>5</v>
      </c>
      <c r="C10" s="90" t="s">
        <v>20</v>
      </c>
      <c r="D10" s="142" t="s">
        <v>129</v>
      </c>
      <c r="E10" s="90" t="s">
        <v>8</v>
      </c>
      <c r="F10" s="143" t="s">
        <v>56</v>
      </c>
      <c r="G10" s="144">
        <v>98.3</v>
      </c>
      <c r="H10" s="143">
        <v>124</v>
      </c>
      <c r="I10" s="143" t="s">
        <v>56</v>
      </c>
      <c r="J10" s="143">
        <v>89</v>
      </c>
      <c r="K10" s="143">
        <v>88</v>
      </c>
      <c r="L10" s="143">
        <v>7</v>
      </c>
      <c r="M10" s="143">
        <v>12</v>
      </c>
      <c r="N10" s="143">
        <v>1</v>
      </c>
      <c r="O10" s="92">
        <f t="shared" si="1"/>
        <v>1.2614445574771109</v>
      </c>
    </row>
    <row r="11" spans="1:17" ht="16" customHeight="1" x14ac:dyDescent="0.25">
      <c r="A11" s="30" t="str">
        <f t="shared" si="0"/>
        <v>BUREAU, MICHEL</v>
      </c>
      <c r="B11" s="89">
        <v>6</v>
      </c>
      <c r="C11" s="90" t="s">
        <v>20</v>
      </c>
      <c r="D11" s="142" t="s">
        <v>124</v>
      </c>
      <c r="E11" s="90" t="s">
        <v>4</v>
      </c>
      <c r="F11" s="143" t="s">
        <v>56</v>
      </c>
      <c r="G11" s="144">
        <v>99.6</v>
      </c>
      <c r="H11" s="143">
        <v>128</v>
      </c>
      <c r="I11" s="143" t="s">
        <v>56</v>
      </c>
      <c r="J11" s="143">
        <v>42</v>
      </c>
      <c r="K11" s="143">
        <v>22</v>
      </c>
      <c r="L11" s="143">
        <v>7</v>
      </c>
      <c r="M11" s="143">
        <v>7</v>
      </c>
      <c r="N11" s="143">
        <v>2</v>
      </c>
      <c r="O11" s="92">
        <f t="shared" si="1"/>
        <v>1.285140562248996</v>
      </c>
    </row>
    <row r="12" spans="1:17" ht="16" customHeight="1" x14ac:dyDescent="0.25">
      <c r="A12" s="30" t="str">
        <f t="shared" si="0"/>
        <v>PARÉ, PIERRE</v>
      </c>
      <c r="B12" s="89">
        <v>7</v>
      </c>
      <c r="C12" s="90" t="s">
        <v>20</v>
      </c>
      <c r="D12" s="142" t="s">
        <v>164</v>
      </c>
      <c r="E12" s="90" t="s">
        <v>3</v>
      </c>
      <c r="F12" s="143" t="s">
        <v>56</v>
      </c>
      <c r="G12" s="144">
        <v>122</v>
      </c>
      <c r="H12" s="143">
        <v>158</v>
      </c>
      <c r="I12" s="143" t="s">
        <v>56</v>
      </c>
      <c r="J12" s="143">
        <v>64</v>
      </c>
      <c r="K12" s="143">
        <v>44</v>
      </c>
      <c r="L12" s="143">
        <v>12</v>
      </c>
      <c r="M12" s="143">
        <v>10</v>
      </c>
      <c r="N12" s="143">
        <v>1</v>
      </c>
      <c r="O12" s="92">
        <f t="shared" si="1"/>
        <v>1.2950819672131149</v>
      </c>
    </row>
    <row r="13" spans="1:17" ht="16" customHeight="1" x14ac:dyDescent="0.25">
      <c r="A13" s="30" t="str">
        <f t="shared" si="0"/>
        <v>POULIN, RICHARD</v>
      </c>
      <c r="B13" s="89">
        <v>8</v>
      </c>
      <c r="C13" s="90" t="s">
        <v>20</v>
      </c>
      <c r="D13" s="142" t="s">
        <v>166</v>
      </c>
      <c r="E13" s="90" t="s">
        <v>5</v>
      </c>
      <c r="F13" s="143" t="s">
        <v>56</v>
      </c>
      <c r="G13" s="144">
        <v>57.6</v>
      </c>
      <c r="H13" s="143">
        <v>98</v>
      </c>
      <c r="I13" s="143" t="s">
        <v>56</v>
      </c>
      <c r="J13" s="143">
        <v>47</v>
      </c>
      <c r="K13" s="143">
        <v>7</v>
      </c>
      <c r="L13" s="143">
        <v>2</v>
      </c>
      <c r="M13" s="143">
        <v>8</v>
      </c>
      <c r="N13" s="143">
        <v>0</v>
      </c>
      <c r="O13" s="92">
        <f t="shared" si="1"/>
        <v>1.7013888888888888</v>
      </c>
    </row>
    <row r="14" spans="1:17" ht="16" customHeight="1" x14ac:dyDescent="0.25">
      <c r="A14" s="30"/>
      <c r="B14" s="93"/>
      <c r="C14" s="94"/>
      <c r="D14" s="145"/>
      <c r="E14" s="94"/>
      <c r="F14" s="146"/>
      <c r="G14" s="147"/>
      <c r="H14" s="146"/>
      <c r="I14" s="146"/>
      <c r="J14" s="146"/>
      <c r="K14" s="146"/>
      <c r="L14" s="146"/>
      <c r="M14" s="146"/>
      <c r="N14" s="146"/>
      <c r="O14" s="96"/>
    </row>
    <row r="15" spans="1:17" ht="16" customHeight="1" x14ac:dyDescent="0.25">
      <c r="A15" s="30" t="str">
        <f t="shared" si="0"/>
        <v>DUMONTET, YVES</v>
      </c>
      <c r="B15" s="89">
        <v>1</v>
      </c>
      <c r="C15" s="90" t="s">
        <v>181</v>
      </c>
      <c r="D15" s="142" t="s">
        <v>138</v>
      </c>
      <c r="E15" s="90" t="s">
        <v>5</v>
      </c>
      <c r="F15" s="143" t="s">
        <v>56</v>
      </c>
      <c r="G15" s="144">
        <v>3</v>
      </c>
      <c r="H15" s="143">
        <v>0</v>
      </c>
      <c r="I15" s="143" t="s">
        <v>56</v>
      </c>
      <c r="J15" s="143">
        <v>0</v>
      </c>
      <c r="K15" s="143">
        <v>0</v>
      </c>
      <c r="L15" s="143">
        <v>1</v>
      </c>
      <c r="M15" s="143">
        <v>0</v>
      </c>
      <c r="N15" s="143">
        <v>0</v>
      </c>
      <c r="O15" s="92">
        <f t="shared" si="1"/>
        <v>0</v>
      </c>
    </row>
    <row r="16" spans="1:17" ht="16" customHeight="1" x14ac:dyDescent="0.25">
      <c r="A16" s="30" t="str">
        <f t="shared" si="0"/>
        <v>DESLAURIERS, ANDRÉ</v>
      </c>
      <c r="B16" s="89">
        <v>2</v>
      </c>
      <c r="C16" s="90" t="s">
        <v>181</v>
      </c>
      <c r="D16" s="142" t="s">
        <v>134</v>
      </c>
      <c r="E16" s="90" t="s">
        <v>5</v>
      </c>
      <c r="F16" s="143" t="s">
        <v>56</v>
      </c>
      <c r="G16" s="144">
        <v>1</v>
      </c>
      <c r="H16" s="143">
        <v>0</v>
      </c>
      <c r="I16" s="143" t="s">
        <v>56</v>
      </c>
      <c r="J16" s="143">
        <v>0</v>
      </c>
      <c r="K16" s="143">
        <v>0</v>
      </c>
      <c r="L16" s="143">
        <v>0</v>
      </c>
      <c r="M16" s="143">
        <v>0</v>
      </c>
      <c r="N16" s="143">
        <v>0</v>
      </c>
      <c r="O16" s="92">
        <f t="shared" si="1"/>
        <v>0</v>
      </c>
    </row>
    <row r="17" spans="1:15" ht="16" customHeight="1" x14ac:dyDescent="0.25">
      <c r="A17" s="30" t="str">
        <f t="shared" si="0"/>
        <v>SCHILLER, RON</v>
      </c>
      <c r="B17" s="89">
        <v>3</v>
      </c>
      <c r="C17" s="90" t="s">
        <v>181</v>
      </c>
      <c r="D17" s="142" t="s">
        <v>172</v>
      </c>
      <c r="E17" s="90" t="s">
        <v>19</v>
      </c>
      <c r="F17" s="143" t="s">
        <v>56</v>
      </c>
      <c r="G17" s="144">
        <v>0.3</v>
      </c>
      <c r="H17" s="143">
        <v>0</v>
      </c>
      <c r="I17" s="143" t="s">
        <v>56</v>
      </c>
      <c r="J17" s="143">
        <v>0</v>
      </c>
      <c r="K17" s="143">
        <v>0</v>
      </c>
      <c r="L17" s="143">
        <v>0</v>
      </c>
      <c r="M17" s="143">
        <v>0</v>
      </c>
      <c r="N17" s="143">
        <v>0</v>
      </c>
      <c r="O17" s="92">
        <f t="shared" si="1"/>
        <v>0</v>
      </c>
    </row>
    <row r="18" spans="1:15" ht="16" customHeight="1" x14ac:dyDescent="0.25">
      <c r="A18" s="30" t="str">
        <f t="shared" si="0"/>
        <v>BRODEUR, MICHEL</v>
      </c>
      <c r="B18" s="89">
        <v>4</v>
      </c>
      <c r="C18" s="90" t="s">
        <v>181</v>
      </c>
      <c r="D18" s="142" t="s">
        <v>122</v>
      </c>
      <c r="E18" s="90" t="s">
        <v>3</v>
      </c>
      <c r="F18" s="143" t="s">
        <v>56</v>
      </c>
      <c r="G18" s="144">
        <v>3</v>
      </c>
      <c r="H18" s="143">
        <v>1</v>
      </c>
      <c r="I18" s="143" t="s">
        <v>56</v>
      </c>
      <c r="J18" s="143">
        <v>2</v>
      </c>
      <c r="K18" s="143">
        <v>0</v>
      </c>
      <c r="L18" s="143">
        <v>0</v>
      </c>
      <c r="M18" s="143">
        <v>0</v>
      </c>
      <c r="N18" s="143">
        <v>0</v>
      </c>
      <c r="O18" s="92">
        <f t="shared" si="1"/>
        <v>0.33333333333333331</v>
      </c>
    </row>
    <row r="19" spans="1:15" ht="16" customHeight="1" x14ac:dyDescent="0.25">
      <c r="A19" s="30" t="str">
        <f t="shared" si="0"/>
        <v>SCOFIELD, DWAYNE</v>
      </c>
      <c r="B19" s="89">
        <v>5</v>
      </c>
      <c r="C19" s="90" t="s">
        <v>181</v>
      </c>
      <c r="D19" s="142" t="s">
        <v>174</v>
      </c>
      <c r="E19" s="90" t="s">
        <v>21</v>
      </c>
      <c r="F19" s="143" t="s">
        <v>56</v>
      </c>
      <c r="G19" s="144">
        <v>58.3</v>
      </c>
      <c r="H19" s="143">
        <v>73</v>
      </c>
      <c r="I19" s="143" t="s">
        <v>56</v>
      </c>
      <c r="J19" s="143">
        <v>17</v>
      </c>
      <c r="K19" s="143">
        <v>11</v>
      </c>
      <c r="L19" s="143">
        <v>3</v>
      </c>
      <c r="M19" s="143">
        <v>4</v>
      </c>
      <c r="N19" s="143">
        <v>3</v>
      </c>
      <c r="O19" s="92">
        <f t="shared" si="1"/>
        <v>1.2521440823327616</v>
      </c>
    </row>
    <row r="20" spans="1:15" ht="16" customHeight="1" x14ac:dyDescent="0.25">
      <c r="A20" s="30" t="str">
        <f t="shared" si="0"/>
        <v>GOYETTE, DONALD</v>
      </c>
      <c r="B20" s="89">
        <v>6</v>
      </c>
      <c r="C20" s="90" t="s">
        <v>181</v>
      </c>
      <c r="D20" s="142" t="s">
        <v>146</v>
      </c>
      <c r="E20" s="90" t="s">
        <v>2</v>
      </c>
      <c r="F20" s="143" t="s">
        <v>56</v>
      </c>
      <c r="G20" s="144">
        <v>36.6</v>
      </c>
      <c r="H20" s="143">
        <v>45</v>
      </c>
      <c r="I20" s="143" t="s">
        <v>56</v>
      </c>
      <c r="J20" s="143">
        <v>13</v>
      </c>
      <c r="K20" s="143">
        <v>6</v>
      </c>
      <c r="L20" s="143">
        <v>2</v>
      </c>
      <c r="M20" s="143">
        <v>3</v>
      </c>
      <c r="N20" s="143">
        <v>0</v>
      </c>
      <c r="O20" s="92">
        <f t="shared" si="1"/>
        <v>1.2295081967213115</v>
      </c>
    </row>
    <row r="21" spans="1:15" ht="16" customHeight="1" x14ac:dyDescent="0.25">
      <c r="A21" s="30" t="str">
        <f t="shared" si="0"/>
        <v>DANDURAND, GILLES</v>
      </c>
      <c r="B21" s="89">
        <v>7</v>
      </c>
      <c r="C21" s="90" t="s">
        <v>181</v>
      </c>
      <c r="D21" s="142" t="s">
        <v>130</v>
      </c>
      <c r="E21" s="90" t="s">
        <v>5</v>
      </c>
      <c r="F21" s="143" t="s">
        <v>56</v>
      </c>
      <c r="G21" s="144">
        <v>56.3</v>
      </c>
      <c r="H21" s="143">
        <v>70</v>
      </c>
      <c r="I21" s="143" t="s">
        <v>56</v>
      </c>
      <c r="J21" s="143">
        <v>7</v>
      </c>
      <c r="K21" s="143">
        <v>5</v>
      </c>
      <c r="L21" s="143">
        <v>5</v>
      </c>
      <c r="M21" s="143">
        <v>4</v>
      </c>
      <c r="N21" s="143">
        <v>1</v>
      </c>
      <c r="O21" s="92">
        <f t="shared" si="1"/>
        <v>1.2433392539964476</v>
      </c>
    </row>
    <row r="22" spans="1:15" ht="16" customHeight="1" x14ac:dyDescent="0.25">
      <c r="A22" s="30" t="str">
        <f t="shared" si="0"/>
        <v>LÉPINE, JACQUES</v>
      </c>
      <c r="B22" s="89">
        <v>8</v>
      </c>
      <c r="C22" s="90" t="s">
        <v>181</v>
      </c>
      <c r="D22" s="142" t="s">
        <v>155</v>
      </c>
      <c r="E22" s="90" t="s">
        <v>4</v>
      </c>
      <c r="F22" s="143" t="s">
        <v>56</v>
      </c>
      <c r="G22" s="144">
        <v>48.6</v>
      </c>
      <c r="H22" s="143">
        <v>67</v>
      </c>
      <c r="I22" s="143" t="s">
        <v>56</v>
      </c>
      <c r="J22" s="143">
        <v>36</v>
      </c>
      <c r="K22" s="143">
        <v>30</v>
      </c>
      <c r="L22" s="143">
        <v>3</v>
      </c>
      <c r="M22" s="143">
        <v>5</v>
      </c>
      <c r="N22" s="143">
        <v>0</v>
      </c>
      <c r="O22" s="92">
        <f t="shared" si="1"/>
        <v>1.3786008230452675</v>
      </c>
    </row>
    <row r="23" spans="1:15" ht="16" customHeight="1" x14ac:dyDescent="0.25">
      <c r="A23" s="30" t="str">
        <f t="shared" si="0"/>
        <v>BEAUDOIN, STÉPHANE</v>
      </c>
      <c r="B23" s="89">
        <v>9</v>
      </c>
      <c r="C23" s="90" t="s">
        <v>181</v>
      </c>
      <c r="D23" s="142" t="s">
        <v>115</v>
      </c>
      <c r="E23" s="90" t="s">
        <v>1</v>
      </c>
      <c r="F23" s="143" t="s">
        <v>56</v>
      </c>
      <c r="G23" s="144">
        <v>36</v>
      </c>
      <c r="H23" s="143">
        <v>55</v>
      </c>
      <c r="I23" s="143" t="s">
        <v>56</v>
      </c>
      <c r="J23" s="143">
        <v>18</v>
      </c>
      <c r="K23" s="143">
        <v>5</v>
      </c>
      <c r="L23" s="143">
        <v>3</v>
      </c>
      <c r="M23" s="143">
        <v>3</v>
      </c>
      <c r="N23" s="143">
        <v>0</v>
      </c>
      <c r="O23" s="92">
        <f t="shared" si="1"/>
        <v>1.5277777777777777</v>
      </c>
    </row>
    <row r="24" spans="1:15" ht="16" customHeight="1" x14ac:dyDescent="0.25">
      <c r="A24" s="30" t="str">
        <f t="shared" si="0"/>
        <v>LAJEUNESSE, JACQUES</v>
      </c>
      <c r="B24" s="89">
        <v>10</v>
      </c>
      <c r="C24" s="90" t="s">
        <v>181</v>
      </c>
      <c r="D24" s="142" t="s">
        <v>152</v>
      </c>
      <c r="E24" s="90" t="s">
        <v>1</v>
      </c>
      <c r="F24" s="143" t="s">
        <v>56</v>
      </c>
      <c r="G24" s="144">
        <v>9.6</v>
      </c>
      <c r="H24" s="143">
        <v>16</v>
      </c>
      <c r="I24" s="143" t="s">
        <v>56</v>
      </c>
      <c r="J24" s="143">
        <v>6</v>
      </c>
      <c r="K24" s="143">
        <v>1</v>
      </c>
      <c r="L24" s="143">
        <v>0</v>
      </c>
      <c r="M24" s="143">
        <v>1</v>
      </c>
      <c r="N24" s="143">
        <v>0</v>
      </c>
      <c r="O24" s="92">
        <f t="shared" si="1"/>
        <v>1.6666666666666667</v>
      </c>
    </row>
    <row r="25" spans="1:15" ht="16" customHeight="1" x14ac:dyDescent="0.25">
      <c r="A25" s="30" t="str">
        <f t="shared" si="0"/>
        <v>LACHAPELLE, JEAN</v>
      </c>
      <c r="B25" s="89">
        <v>11</v>
      </c>
      <c r="C25" s="90" t="s">
        <v>181</v>
      </c>
      <c r="D25" s="142" t="s">
        <v>150</v>
      </c>
      <c r="E25" s="90" t="s">
        <v>5</v>
      </c>
      <c r="F25" s="143" t="s">
        <v>56</v>
      </c>
      <c r="G25" s="144">
        <v>25</v>
      </c>
      <c r="H25" s="143">
        <v>52</v>
      </c>
      <c r="I25" s="143" t="s">
        <v>56</v>
      </c>
      <c r="J25" s="143">
        <v>17</v>
      </c>
      <c r="K25" s="143">
        <v>4</v>
      </c>
      <c r="L25" s="143">
        <v>1</v>
      </c>
      <c r="M25" s="143">
        <v>2</v>
      </c>
      <c r="N25" s="143">
        <v>0</v>
      </c>
      <c r="O25" s="92">
        <f t="shared" si="1"/>
        <v>2.08</v>
      </c>
    </row>
    <row r="26" spans="1:15" ht="16" customHeight="1" x14ac:dyDescent="0.25">
      <c r="A26" s="30" t="str">
        <f t="shared" si="0"/>
        <v>MÉNARD, FRANÇOIS</v>
      </c>
      <c r="B26" s="89">
        <v>12</v>
      </c>
      <c r="C26" s="90" t="s">
        <v>181</v>
      </c>
      <c r="D26" s="142" t="s">
        <v>159</v>
      </c>
      <c r="E26" s="90" t="s">
        <v>2</v>
      </c>
      <c r="F26" s="143" t="s">
        <v>56</v>
      </c>
      <c r="G26" s="144">
        <v>3</v>
      </c>
      <c r="H26" s="143">
        <v>7</v>
      </c>
      <c r="I26" s="143" t="s">
        <v>56</v>
      </c>
      <c r="J26" s="143">
        <v>1</v>
      </c>
      <c r="K26" s="143">
        <v>0</v>
      </c>
      <c r="L26" s="143">
        <v>0</v>
      </c>
      <c r="M26" s="143">
        <v>0</v>
      </c>
      <c r="N26" s="143">
        <v>0</v>
      </c>
      <c r="O26" s="92">
        <f t="shared" si="1"/>
        <v>2.3333333333333335</v>
      </c>
    </row>
    <row r="27" spans="1:15" ht="16" customHeight="1" x14ac:dyDescent="0.25">
      <c r="A27" s="30" t="str">
        <f t="shared" si="0"/>
        <v>WILSON, ROBERT</v>
      </c>
      <c r="B27" s="89">
        <v>13</v>
      </c>
      <c r="C27" s="90" t="s">
        <v>181</v>
      </c>
      <c r="D27" s="142" t="s">
        <v>179</v>
      </c>
      <c r="E27" s="90" t="s">
        <v>8</v>
      </c>
      <c r="F27" s="143" t="s">
        <v>56</v>
      </c>
      <c r="G27" s="144">
        <v>28.6</v>
      </c>
      <c r="H27" s="143">
        <v>67</v>
      </c>
      <c r="I27" s="143" t="s">
        <v>56</v>
      </c>
      <c r="J27" s="143">
        <v>20</v>
      </c>
      <c r="K27" s="143">
        <v>4</v>
      </c>
      <c r="L27" s="143">
        <v>0</v>
      </c>
      <c r="M27" s="143">
        <v>3</v>
      </c>
      <c r="N27" s="143">
        <v>0</v>
      </c>
      <c r="O27" s="92">
        <f t="shared" si="1"/>
        <v>2.3426573426573425</v>
      </c>
    </row>
    <row r="28" spans="1:15" ht="16" customHeight="1" x14ac:dyDescent="0.25">
      <c r="A28" s="30" t="str">
        <f t="shared" si="0"/>
        <v>CHARTRAND, YVES</v>
      </c>
      <c r="B28" s="89">
        <v>14</v>
      </c>
      <c r="C28" s="90" t="s">
        <v>181</v>
      </c>
      <c r="D28" s="142" t="s">
        <v>126</v>
      </c>
      <c r="E28" s="90" t="s">
        <v>3</v>
      </c>
      <c r="F28" s="143" t="s">
        <v>56</v>
      </c>
      <c r="G28" s="144">
        <v>14.6</v>
      </c>
      <c r="H28" s="143">
        <v>35</v>
      </c>
      <c r="I28" s="143" t="s">
        <v>56</v>
      </c>
      <c r="J28" s="143">
        <v>3</v>
      </c>
      <c r="K28" s="143">
        <v>1</v>
      </c>
      <c r="L28" s="143">
        <v>0</v>
      </c>
      <c r="M28" s="143">
        <v>1</v>
      </c>
      <c r="N28" s="143">
        <v>0</v>
      </c>
      <c r="O28" s="92">
        <f t="shared" si="1"/>
        <v>2.397260273972603</v>
      </c>
    </row>
    <row r="29" spans="1:15" ht="16" customHeight="1" x14ac:dyDescent="0.25">
      <c r="A29" s="30" t="str">
        <f t="shared" si="0"/>
        <v>LÉVESQUE, GILLES</v>
      </c>
      <c r="B29" s="89">
        <v>15</v>
      </c>
      <c r="C29" s="90" t="s">
        <v>181</v>
      </c>
      <c r="D29" s="142" t="s">
        <v>156</v>
      </c>
      <c r="E29" s="148" t="s">
        <v>8</v>
      </c>
      <c r="F29" s="143" t="s">
        <v>56</v>
      </c>
      <c r="G29" s="148">
        <v>8</v>
      </c>
      <c r="H29" s="148">
        <v>23</v>
      </c>
      <c r="I29" s="143" t="s">
        <v>56</v>
      </c>
      <c r="J29" s="148">
        <v>8</v>
      </c>
      <c r="K29" s="148">
        <v>2</v>
      </c>
      <c r="L29" s="149">
        <v>0</v>
      </c>
      <c r="M29" s="149">
        <v>1</v>
      </c>
      <c r="N29" s="143">
        <v>0</v>
      </c>
      <c r="O29" s="92">
        <f t="shared" si="1"/>
        <v>2.875</v>
      </c>
    </row>
    <row r="30" spans="1:15" ht="16" customHeight="1" x14ac:dyDescent="0.25">
      <c r="A30" s="30" t="str">
        <f t="shared" si="0"/>
        <v>SCHILLER, SERGE</v>
      </c>
      <c r="B30" s="89">
        <v>16</v>
      </c>
      <c r="C30" s="90" t="s">
        <v>181</v>
      </c>
      <c r="D30" s="142" t="s">
        <v>173</v>
      </c>
      <c r="E30" s="148" t="s">
        <v>21</v>
      </c>
      <c r="F30" s="143" t="s">
        <v>56</v>
      </c>
      <c r="G30" s="148">
        <v>1.3</v>
      </c>
      <c r="H30" s="148">
        <v>4</v>
      </c>
      <c r="I30" s="143" t="s">
        <v>56</v>
      </c>
      <c r="J30" s="148">
        <v>1</v>
      </c>
      <c r="K30" s="148">
        <v>0</v>
      </c>
      <c r="L30" s="149">
        <v>0</v>
      </c>
      <c r="M30" s="149">
        <v>0</v>
      </c>
      <c r="N30" s="143">
        <v>0</v>
      </c>
      <c r="O30" s="92">
        <f t="shared" si="1"/>
        <v>3.0769230769230766</v>
      </c>
    </row>
    <row r="31" spans="1:15" ht="16" customHeight="1" x14ac:dyDescent="0.25">
      <c r="A31" s="30" t="str">
        <f t="shared" si="0"/>
        <v>MAZZOTTA, JOS</v>
      </c>
      <c r="B31" s="89">
        <v>17</v>
      </c>
      <c r="C31" s="90" t="s">
        <v>181</v>
      </c>
      <c r="D31" s="142" t="s">
        <v>231</v>
      </c>
      <c r="E31" s="148" t="s">
        <v>19</v>
      </c>
      <c r="F31" s="143" t="s">
        <v>56</v>
      </c>
      <c r="G31" s="149">
        <v>0.3</v>
      </c>
      <c r="H31" s="148">
        <v>1</v>
      </c>
      <c r="I31" s="143" t="s">
        <v>56</v>
      </c>
      <c r="J31" s="148">
        <v>2</v>
      </c>
      <c r="K31" s="148">
        <v>0</v>
      </c>
      <c r="L31" s="148">
        <v>0</v>
      </c>
      <c r="M31" s="148">
        <v>0</v>
      </c>
      <c r="N31" s="143">
        <v>0</v>
      </c>
      <c r="O31" s="92">
        <f t="shared" si="1"/>
        <v>3.3333333333333335</v>
      </c>
    </row>
    <row r="32" spans="1:15" ht="16" customHeight="1" x14ac:dyDescent="0.25">
      <c r="A32" s="30" t="str">
        <f t="shared" si="0"/>
        <v>DUTHOY, SYLVAIN</v>
      </c>
      <c r="B32" s="89">
        <v>18</v>
      </c>
      <c r="C32" s="90" t="s">
        <v>181</v>
      </c>
      <c r="D32" s="142" t="s">
        <v>140</v>
      </c>
      <c r="E32" s="148" t="s">
        <v>2</v>
      </c>
      <c r="F32" s="143" t="s">
        <v>56</v>
      </c>
      <c r="G32" s="149">
        <v>2</v>
      </c>
      <c r="H32" s="148">
        <v>7</v>
      </c>
      <c r="I32" s="143" t="s">
        <v>56</v>
      </c>
      <c r="J32" s="148">
        <v>5</v>
      </c>
      <c r="K32" s="148">
        <v>0</v>
      </c>
      <c r="L32" s="148">
        <v>0</v>
      </c>
      <c r="M32" s="148">
        <v>1</v>
      </c>
      <c r="N32" s="143">
        <v>0</v>
      </c>
      <c r="O32" s="92">
        <f t="shared" si="1"/>
        <v>3.5</v>
      </c>
    </row>
    <row r="33" spans="1:15" ht="16" customHeight="1" thickBot="1" x14ac:dyDescent="0.3">
      <c r="A33" s="30" t="str">
        <f t="shared" si="0"/>
        <v>DINICOLANTONIO, NICK</v>
      </c>
      <c r="B33" s="99">
        <v>19</v>
      </c>
      <c r="C33" s="107" t="s">
        <v>181</v>
      </c>
      <c r="D33" s="152" t="s">
        <v>135</v>
      </c>
      <c r="E33" s="153" t="s">
        <v>3</v>
      </c>
      <c r="F33" s="168" t="s">
        <v>56</v>
      </c>
      <c r="G33" s="164">
        <v>1</v>
      </c>
      <c r="H33" s="153">
        <v>4</v>
      </c>
      <c r="I33" s="168" t="s">
        <v>56</v>
      </c>
      <c r="J33" s="153">
        <v>1</v>
      </c>
      <c r="K33" s="153">
        <v>0</v>
      </c>
      <c r="L33" s="153">
        <v>0</v>
      </c>
      <c r="M33" s="153">
        <v>0</v>
      </c>
      <c r="N33" s="168">
        <v>0</v>
      </c>
      <c r="O33" s="102">
        <f t="shared" si="1"/>
        <v>4</v>
      </c>
    </row>
    <row r="34" spans="1:15" ht="16" customHeight="1" x14ac:dyDescent="0.25">
      <c r="A34" s="30"/>
      <c r="B34" s="109"/>
      <c r="C34" s="109"/>
      <c r="G34" s="157"/>
      <c r="O34" s="32"/>
    </row>
    <row r="35" spans="1:15" ht="16" customHeight="1" x14ac:dyDescent="0.25">
      <c r="A35" s="30"/>
      <c r="B35" s="109"/>
      <c r="C35" s="109"/>
      <c r="G35" s="157"/>
      <c r="O35" s="32"/>
    </row>
    <row r="36" spans="1:15" ht="16" customHeight="1" x14ac:dyDescent="0.25">
      <c r="A36" s="30"/>
      <c r="B36" s="109"/>
      <c r="C36" s="109"/>
      <c r="G36" s="157"/>
      <c r="O36" s="32"/>
    </row>
    <row r="37" spans="1:15" ht="16" customHeight="1" x14ac:dyDescent="0.25">
      <c r="A37" s="30"/>
      <c r="B37" s="109"/>
      <c r="C37" s="109"/>
      <c r="O37" s="32"/>
    </row>
    <row r="38" spans="1:15" ht="16" customHeight="1" x14ac:dyDescent="0.25">
      <c r="A38" s="30"/>
      <c r="B38" s="109"/>
      <c r="C38" s="109"/>
      <c r="O38" s="32"/>
    </row>
    <row r="39" spans="1:15" ht="16" customHeight="1" x14ac:dyDescent="0.25">
      <c r="A39" s="30"/>
    </row>
    <row r="40" spans="1:15" ht="16" customHeight="1" x14ac:dyDescent="0.25">
      <c r="A40" s="30"/>
    </row>
    <row r="41" spans="1:15" ht="16" customHeight="1" x14ac:dyDescent="0.25">
      <c r="A41" s="30"/>
    </row>
    <row r="42" spans="1:15" ht="16" customHeight="1" x14ac:dyDescent="0.25">
      <c r="A42" s="30"/>
    </row>
    <row r="43" spans="1:15" ht="16" customHeight="1" x14ac:dyDescent="0.25">
      <c r="A43" s="30"/>
    </row>
    <row r="44" spans="1:15" ht="16" customHeight="1" x14ac:dyDescent="0.25">
      <c r="A44" s="30"/>
    </row>
    <row r="45" spans="1:15" ht="16" customHeight="1" x14ac:dyDescent="0.25">
      <c r="A45" s="30"/>
    </row>
  </sheetData>
  <dataConsolidate/>
  <mergeCells count="3">
    <mergeCell ref="B1:O1"/>
    <mergeCell ref="M2:O2"/>
    <mergeCell ref="B3:O3"/>
  </mergeCells>
  <phoneticPr fontId="0" type="noConversion"/>
  <hyperlinks>
    <hyperlink ref="M2:O2" location="LANCEURS!A1" display="RETOUR" xr:uid="{00000000-0004-0000-1800-000000000000}"/>
  </hyperlinks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CE9C6-6790-48B2-BF6F-9DA5AF04E371}">
  <dimension ref="A1:S20"/>
  <sheetViews>
    <sheetView showRowColHeaders="0" topLeftCell="B1" workbookViewId="0">
      <selection activeCell="I28" sqref="I28"/>
    </sheetView>
  </sheetViews>
  <sheetFormatPr baseColWidth="10" defaultRowHeight="12.5" x14ac:dyDescent="0.25"/>
  <cols>
    <col min="1" max="1" width="26" hidden="1" customWidth="1"/>
    <col min="3" max="3" width="4.453125" customWidth="1"/>
    <col min="17" max="17" width="8.26953125" customWidth="1"/>
  </cols>
  <sheetData>
    <row r="1" spans="1:19" ht="25.5" thickBot="1" x14ac:dyDescent="0.55000000000000004">
      <c r="A1" s="347" t="s">
        <v>110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</row>
    <row r="2" spans="1:19" ht="14.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62" t="s">
        <v>295</v>
      </c>
      <c r="P2" s="222"/>
      <c r="Q2" s="253"/>
    </row>
    <row r="3" spans="1:19" ht="20" x14ac:dyDescent="0.4">
      <c r="A3" s="359" t="s">
        <v>501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</row>
    <row r="4" spans="1:19" x14ac:dyDescent="0.25"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</row>
    <row r="5" spans="1:19" ht="36.5" thickBot="1" x14ac:dyDescent="0.3">
      <c r="B5" s="224" t="s">
        <v>298</v>
      </c>
      <c r="C5" s="223"/>
      <c r="D5" s="224" t="s">
        <v>299</v>
      </c>
      <c r="E5" s="224" t="s">
        <v>300</v>
      </c>
      <c r="F5" s="224" t="s">
        <v>275</v>
      </c>
      <c r="G5" s="224" t="s">
        <v>6</v>
      </c>
      <c r="H5" s="224" t="s">
        <v>13</v>
      </c>
      <c r="I5" s="224" t="s">
        <v>14</v>
      </c>
      <c r="J5" s="224" t="s">
        <v>0</v>
      </c>
      <c r="K5" s="224" t="s">
        <v>7</v>
      </c>
      <c r="L5" s="224" t="s">
        <v>9</v>
      </c>
      <c r="M5" s="224" t="s">
        <v>10</v>
      </c>
      <c r="N5" s="224" t="s">
        <v>15</v>
      </c>
      <c r="O5" s="224" t="s">
        <v>16</v>
      </c>
      <c r="P5" s="224" t="s">
        <v>17</v>
      </c>
      <c r="Q5" s="224" t="s">
        <v>18</v>
      </c>
    </row>
    <row r="6" spans="1:19" ht="16" thickTop="1" x14ac:dyDescent="0.25">
      <c r="B6" s="227">
        <v>1</v>
      </c>
      <c r="C6" s="225" t="s">
        <v>20</v>
      </c>
      <c r="D6" s="226"/>
      <c r="E6" s="227"/>
      <c r="F6" s="227"/>
      <c r="G6" s="227"/>
      <c r="H6" s="227"/>
      <c r="I6" s="228"/>
      <c r="J6" s="227"/>
      <c r="K6" s="227"/>
      <c r="L6" s="227"/>
      <c r="M6" s="227"/>
      <c r="N6" s="227"/>
      <c r="O6" s="227"/>
      <c r="P6" s="227"/>
      <c r="Q6" s="229"/>
    </row>
    <row r="7" spans="1:19" ht="15.5" x14ac:dyDescent="0.25">
      <c r="B7" s="232">
        <v>2</v>
      </c>
      <c r="C7" s="230" t="s">
        <v>20</v>
      </c>
      <c r="D7" s="231"/>
      <c r="E7" s="232"/>
      <c r="F7" s="232"/>
      <c r="G7" s="232"/>
      <c r="H7" s="233"/>
      <c r="I7" s="234"/>
      <c r="J7" s="232"/>
      <c r="K7" s="232"/>
      <c r="L7" s="232"/>
      <c r="M7" s="232"/>
      <c r="N7" s="232"/>
      <c r="O7" s="232"/>
      <c r="P7" s="232"/>
      <c r="Q7" s="235"/>
    </row>
    <row r="8" spans="1:19" ht="15.5" x14ac:dyDescent="0.25">
      <c r="B8" s="232">
        <v>3</v>
      </c>
      <c r="C8" s="230" t="s">
        <v>20</v>
      </c>
      <c r="D8" s="231"/>
      <c r="E8" s="232"/>
      <c r="F8" s="232"/>
      <c r="G8" s="232"/>
      <c r="H8" s="232"/>
      <c r="I8" s="234"/>
      <c r="J8" s="232"/>
      <c r="K8" s="232"/>
      <c r="L8" s="232"/>
      <c r="M8" s="232"/>
      <c r="N8" s="232"/>
      <c r="O8" s="232"/>
      <c r="P8" s="232"/>
      <c r="Q8" s="235"/>
    </row>
    <row r="9" spans="1:19" ht="15.5" x14ac:dyDescent="0.25">
      <c r="B9" s="232">
        <v>4</v>
      </c>
      <c r="C9" s="230" t="s">
        <v>20</v>
      </c>
      <c r="D9" s="231"/>
      <c r="E9" s="232"/>
      <c r="F9" s="232"/>
      <c r="G9" s="232"/>
      <c r="H9" s="232"/>
      <c r="I9" s="234"/>
      <c r="J9" s="232"/>
      <c r="K9" s="232"/>
      <c r="L9" s="232"/>
      <c r="M9" s="232"/>
      <c r="N9" s="232"/>
      <c r="O9" s="232"/>
      <c r="P9" s="232"/>
      <c r="Q9" s="235"/>
    </row>
    <row r="10" spans="1:19" ht="15.5" x14ac:dyDescent="0.25">
      <c r="B10" s="232">
        <v>5</v>
      </c>
      <c r="C10" s="230" t="s">
        <v>20</v>
      </c>
      <c r="D10" s="231"/>
      <c r="E10" s="232"/>
      <c r="F10" s="232"/>
      <c r="G10" s="232"/>
      <c r="H10" s="232"/>
      <c r="I10" s="234"/>
      <c r="J10" s="232"/>
      <c r="K10" s="232"/>
      <c r="L10" s="232"/>
      <c r="M10" s="232"/>
      <c r="N10" s="232"/>
      <c r="O10" s="232"/>
      <c r="P10" s="232"/>
      <c r="Q10" s="235"/>
    </row>
    <row r="11" spans="1:19" ht="15.5" x14ac:dyDescent="0.25">
      <c r="B11" s="232">
        <v>6</v>
      </c>
      <c r="C11" s="230" t="s">
        <v>20</v>
      </c>
      <c r="D11" s="231"/>
      <c r="E11" s="232"/>
      <c r="F11" s="232"/>
      <c r="G11" s="232"/>
      <c r="H11" s="233"/>
      <c r="I11" s="234"/>
      <c r="J11" s="232"/>
      <c r="K11" s="232"/>
      <c r="L11" s="232"/>
      <c r="M11" s="232"/>
      <c r="N11" s="232"/>
      <c r="O11" s="232"/>
      <c r="P11" s="232"/>
      <c r="Q11" s="235"/>
    </row>
    <row r="12" spans="1:19" ht="13" thickBot="1" x14ac:dyDescent="0.3">
      <c r="B12" s="254"/>
      <c r="C12" s="236"/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</row>
    <row r="13" spans="1:19" ht="16.5" thickTop="1" thickBot="1" x14ac:dyDescent="0.3">
      <c r="B13" s="239">
        <v>1</v>
      </c>
      <c r="C13" s="237" t="s">
        <v>181</v>
      </c>
      <c r="D13" s="238"/>
      <c r="E13" s="239"/>
      <c r="F13" s="239"/>
      <c r="G13" s="239"/>
      <c r="H13" s="240"/>
      <c r="I13" s="241"/>
      <c r="J13" s="240"/>
      <c r="K13" s="240"/>
      <c r="L13" s="240"/>
      <c r="M13" s="240"/>
      <c r="N13" s="240"/>
      <c r="O13" s="240"/>
      <c r="P13" s="240"/>
      <c r="Q13" s="242"/>
    </row>
    <row r="14" spans="1:19" ht="16" thickTop="1" x14ac:dyDescent="0.25">
      <c r="B14" s="232">
        <v>2</v>
      </c>
      <c r="C14" s="230" t="s">
        <v>181</v>
      </c>
      <c r="D14" s="243"/>
      <c r="E14" s="232"/>
      <c r="F14" s="232"/>
      <c r="G14" s="244"/>
      <c r="H14" s="245"/>
      <c r="I14" s="246"/>
      <c r="J14" s="244"/>
      <c r="K14" s="244"/>
      <c r="L14" s="244"/>
      <c r="M14" s="244"/>
      <c r="N14" s="244"/>
      <c r="O14" s="244"/>
      <c r="P14" s="244"/>
      <c r="Q14" s="229"/>
    </row>
    <row r="15" spans="1:19" ht="15.5" x14ac:dyDescent="0.25">
      <c r="B15" s="232">
        <v>3</v>
      </c>
      <c r="C15" s="230" t="s">
        <v>181</v>
      </c>
      <c r="D15" s="243"/>
      <c r="E15" s="232"/>
      <c r="F15" s="232"/>
      <c r="G15" s="232"/>
      <c r="H15" s="233"/>
      <c r="I15" s="234"/>
      <c r="J15" s="232"/>
      <c r="K15" s="232"/>
      <c r="L15" s="232"/>
      <c r="M15" s="232"/>
      <c r="N15" s="232"/>
      <c r="O15" s="232"/>
      <c r="P15" s="232"/>
      <c r="Q15" s="235"/>
    </row>
    <row r="16" spans="1:19" ht="15.5" x14ac:dyDescent="0.25">
      <c r="B16" s="232">
        <v>4</v>
      </c>
      <c r="C16" s="230" t="s">
        <v>181</v>
      </c>
      <c r="D16" s="243"/>
      <c r="E16" s="232"/>
      <c r="F16" s="232"/>
      <c r="G16" s="232"/>
      <c r="H16" s="233"/>
      <c r="I16" s="234"/>
      <c r="J16" s="232"/>
      <c r="K16" s="232"/>
      <c r="L16" s="232"/>
      <c r="M16" s="232"/>
      <c r="N16" s="232"/>
      <c r="O16" s="232"/>
      <c r="P16" s="232"/>
      <c r="Q16" s="235"/>
    </row>
    <row r="17" spans="2:17" ht="15.5" x14ac:dyDescent="0.25">
      <c r="B17" s="232">
        <v>5</v>
      </c>
      <c r="C17" s="232" t="s">
        <v>181</v>
      </c>
      <c r="D17" s="247"/>
      <c r="E17" s="248"/>
      <c r="F17" s="248"/>
      <c r="G17" s="248"/>
      <c r="H17" s="233"/>
      <c r="I17" s="234"/>
      <c r="J17" s="232"/>
      <c r="K17" s="232"/>
      <c r="L17" s="232"/>
      <c r="M17" s="232"/>
      <c r="N17" s="232"/>
      <c r="O17" s="232"/>
      <c r="P17" s="232"/>
      <c r="Q17" s="235"/>
    </row>
    <row r="18" spans="2:17" ht="15.5" x14ac:dyDescent="0.25">
      <c r="B18" s="244">
        <v>6</v>
      </c>
      <c r="C18" s="249" t="s">
        <v>181</v>
      </c>
      <c r="D18" s="243"/>
      <c r="E18" s="232"/>
      <c r="F18" s="232"/>
      <c r="G18" s="232"/>
      <c r="H18" s="233"/>
      <c r="I18" s="234"/>
      <c r="J18" s="232"/>
      <c r="K18" s="232"/>
      <c r="L18" s="232"/>
      <c r="M18" s="232"/>
      <c r="N18" s="232"/>
      <c r="O18" s="232"/>
      <c r="P18" s="232"/>
      <c r="Q18" s="235"/>
    </row>
    <row r="19" spans="2:17" ht="15.5" x14ac:dyDescent="0.25">
      <c r="B19" s="244">
        <v>7</v>
      </c>
      <c r="C19" s="249" t="s">
        <v>181</v>
      </c>
      <c r="D19" s="243"/>
      <c r="E19" s="250"/>
      <c r="F19" s="232"/>
      <c r="G19" s="232"/>
      <c r="H19" s="233"/>
      <c r="I19" s="234"/>
      <c r="J19" s="233"/>
      <c r="K19" s="233"/>
      <c r="L19" s="233"/>
      <c r="M19" s="233"/>
      <c r="N19" s="233"/>
      <c r="O19" s="233"/>
      <c r="P19" s="233"/>
      <c r="Q19" s="235"/>
    </row>
    <row r="20" spans="2:17" ht="15.5" x14ac:dyDescent="0.25">
      <c r="B20" s="244">
        <v>8</v>
      </c>
      <c r="C20" s="249" t="s">
        <v>181</v>
      </c>
      <c r="D20" s="251"/>
      <c r="E20" s="244"/>
      <c r="F20" s="244"/>
      <c r="G20" s="244"/>
      <c r="H20" s="245"/>
      <c r="I20" s="246"/>
      <c r="J20" s="244"/>
      <c r="K20" s="244"/>
      <c r="L20" s="244"/>
      <c r="M20" s="244"/>
      <c r="N20" s="244"/>
      <c r="O20" s="244"/>
      <c r="P20" s="244"/>
      <c r="Q20" s="252"/>
    </row>
  </sheetData>
  <mergeCells count="3">
    <mergeCell ref="A1:S1"/>
    <mergeCell ref="A3:S3"/>
    <mergeCell ref="B4:R4"/>
  </mergeCells>
  <hyperlinks>
    <hyperlink ref="O2:P2" location="LANCEURS!A1" display="RETOUR" xr:uid="{5646BD13-5E97-47F2-92C1-CE677CE798D7}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Q45"/>
  <sheetViews>
    <sheetView showRowColHeaders="0" workbookViewId="0">
      <pane ySplit="5" topLeftCell="A6" activePane="bottomLeft" state="frozen"/>
      <selection activeCell="B5" sqref="B5:D5"/>
      <selection pane="bottomLeft" activeCell="M2" sqref="M2:O2"/>
    </sheetView>
  </sheetViews>
  <sheetFormatPr baseColWidth="10" defaultColWidth="11.453125" defaultRowHeight="16" customHeight="1" x14ac:dyDescent="0.25"/>
  <cols>
    <col min="1" max="1" width="23.26953125" style="1" hidden="1" customWidth="1"/>
    <col min="2" max="2" width="6.7265625" style="136" customWidth="1"/>
    <col min="3" max="3" width="6.7265625" style="1" customWidth="1"/>
    <col min="4" max="4" width="25.7265625" style="1" customWidth="1"/>
    <col min="5" max="6" width="6.7265625" style="19" customWidth="1"/>
    <col min="7" max="7" width="6.7265625" style="113" customWidth="1"/>
    <col min="8" max="14" width="6.7265625" style="19" customWidth="1"/>
    <col min="15" max="15" width="8.7265625" style="112" customWidth="1"/>
    <col min="16" max="16384" width="11.453125" style="1"/>
  </cols>
  <sheetData>
    <row r="1" spans="1:17" s="19" customFormat="1" ht="25.5" thickBot="1" x14ac:dyDescent="0.55000000000000004">
      <c r="B1" s="347" t="s">
        <v>110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10"/>
      <c r="Q1" s="10"/>
    </row>
    <row r="2" spans="1:17" s="19" customFormat="1" ht="16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M2" s="363" t="s">
        <v>295</v>
      </c>
      <c r="N2" s="364"/>
      <c r="O2" s="368"/>
    </row>
    <row r="3" spans="1:17" s="19" customFormat="1" ht="16" customHeight="1" x14ac:dyDescent="0.4">
      <c r="B3" s="359" t="s">
        <v>312</v>
      </c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46"/>
      <c r="Q3" s="46"/>
    </row>
    <row r="4" spans="1:17" s="19" customFormat="1" ht="8.25" customHeight="1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1"/>
      <c r="P4" s="1"/>
      <c r="Q4" s="1"/>
    </row>
    <row r="5" spans="1:17" s="19" customFormat="1" ht="16" customHeight="1" thickBot="1" x14ac:dyDescent="0.3">
      <c r="B5" s="158" t="s">
        <v>298</v>
      </c>
      <c r="C5" s="159" t="s">
        <v>301</v>
      </c>
      <c r="D5" s="159" t="s">
        <v>299</v>
      </c>
      <c r="E5" s="159" t="s">
        <v>6</v>
      </c>
      <c r="F5" s="159" t="s">
        <v>13</v>
      </c>
      <c r="G5" s="160" t="s">
        <v>14</v>
      </c>
      <c r="H5" s="160" t="s">
        <v>0</v>
      </c>
      <c r="I5" s="160" t="s">
        <v>7</v>
      </c>
      <c r="J5" s="160" t="s">
        <v>9</v>
      </c>
      <c r="K5" s="160" t="s">
        <v>10</v>
      </c>
      <c r="L5" s="160" t="s">
        <v>15</v>
      </c>
      <c r="M5" s="160" t="s">
        <v>16</v>
      </c>
      <c r="N5" s="160" t="s">
        <v>17</v>
      </c>
      <c r="O5" s="161" t="s">
        <v>18</v>
      </c>
    </row>
    <row r="6" spans="1:17" ht="16" customHeight="1" thickTop="1" x14ac:dyDescent="0.25">
      <c r="A6" s="30" t="str">
        <f t="shared" ref="A6:A30" si="0">D6</f>
        <v>ROY, FRANÇOIS</v>
      </c>
      <c r="B6" s="89">
        <v>1</v>
      </c>
      <c r="C6" s="90" t="s">
        <v>20</v>
      </c>
      <c r="D6" s="142" t="s">
        <v>169</v>
      </c>
      <c r="E6" s="90" t="s">
        <v>19</v>
      </c>
      <c r="F6" s="143">
        <v>25</v>
      </c>
      <c r="G6" s="144">
        <v>162.6</v>
      </c>
      <c r="H6" s="143">
        <v>130</v>
      </c>
      <c r="I6" s="143" t="s">
        <v>56</v>
      </c>
      <c r="J6" s="143">
        <v>21</v>
      </c>
      <c r="K6" s="143">
        <v>32</v>
      </c>
      <c r="L6" s="143">
        <v>18</v>
      </c>
      <c r="M6" s="143">
        <v>5</v>
      </c>
      <c r="N6" s="143">
        <v>2</v>
      </c>
      <c r="O6" s="92">
        <v>0.79950799507995085</v>
      </c>
    </row>
    <row r="7" spans="1:17" ht="16" customHeight="1" x14ac:dyDescent="0.25">
      <c r="A7" s="30" t="str">
        <f t="shared" si="0"/>
        <v>DANDURAND, GILLES</v>
      </c>
      <c r="B7" s="89">
        <v>2</v>
      </c>
      <c r="C7" s="90" t="s">
        <v>20</v>
      </c>
      <c r="D7" s="142" t="s">
        <v>130</v>
      </c>
      <c r="E7" s="90" t="s">
        <v>21</v>
      </c>
      <c r="F7" s="143">
        <v>13</v>
      </c>
      <c r="G7" s="144">
        <v>72.599999999999994</v>
      </c>
      <c r="H7" s="143">
        <v>61</v>
      </c>
      <c r="I7" s="143" t="s">
        <v>56</v>
      </c>
      <c r="J7" s="143">
        <v>17</v>
      </c>
      <c r="K7" s="143">
        <v>10</v>
      </c>
      <c r="L7" s="143">
        <v>5</v>
      </c>
      <c r="M7" s="143">
        <v>6</v>
      </c>
      <c r="N7" s="143">
        <v>1</v>
      </c>
      <c r="O7" s="92">
        <v>0.84022038567493118</v>
      </c>
    </row>
    <row r="8" spans="1:17" ht="16" customHeight="1" x14ac:dyDescent="0.25">
      <c r="A8" s="30" t="str">
        <f t="shared" si="0"/>
        <v>ROY, ROBERT</v>
      </c>
      <c r="B8" s="89">
        <v>3</v>
      </c>
      <c r="C8" s="90" t="s">
        <v>20</v>
      </c>
      <c r="D8" s="142" t="s">
        <v>170</v>
      </c>
      <c r="E8" s="90" t="s">
        <v>1</v>
      </c>
      <c r="F8" s="143">
        <v>23</v>
      </c>
      <c r="G8" s="144">
        <v>136.6</v>
      </c>
      <c r="H8" s="143">
        <v>122</v>
      </c>
      <c r="I8" s="143" t="s">
        <v>56</v>
      </c>
      <c r="J8" s="143">
        <v>36</v>
      </c>
      <c r="K8" s="143">
        <v>46</v>
      </c>
      <c r="L8" s="143">
        <v>12</v>
      </c>
      <c r="M8" s="143">
        <v>8</v>
      </c>
      <c r="N8" s="143">
        <v>1</v>
      </c>
      <c r="O8" s="92">
        <v>0.89311859443631048</v>
      </c>
    </row>
    <row r="9" spans="1:17" ht="16" customHeight="1" x14ac:dyDescent="0.25">
      <c r="A9" s="30" t="str">
        <f t="shared" si="0"/>
        <v>PARÉ, PIERRE</v>
      </c>
      <c r="B9" s="89">
        <v>4</v>
      </c>
      <c r="C9" s="90" t="s">
        <v>20</v>
      </c>
      <c r="D9" s="142" t="s">
        <v>164</v>
      </c>
      <c r="E9" s="90" t="s">
        <v>8</v>
      </c>
      <c r="F9" s="143">
        <v>20</v>
      </c>
      <c r="G9" s="144">
        <v>121.5</v>
      </c>
      <c r="H9" s="143">
        <v>110</v>
      </c>
      <c r="I9" s="143" t="s">
        <v>56</v>
      </c>
      <c r="J9" s="143">
        <v>54</v>
      </c>
      <c r="K9" s="143">
        <v>27</v>
      </c>
      <c r="L9" s="143">
        <v>10</v>
      </c>
      <c r="M9" s="143">
        <v>7</v>
      </c>
      <c r="N9" s="143">
        <v>2</v>
      </c>
      <c r="O9" s="92">
        <v>0.90534979423868311</v>
      </c>
    </row>
    <row r="10" spans="1:17" ht="16" customHeight="1" x14ac:dyDescent="0.25">
      <c r="A10" s="30" t="str">
        <f t="shared" si="0"/>
        <v>LÉPINE, JACQUES</v>
      </c>
      <c r="B10" s="89">
        <v>5</v>
      </c>
      <c r="C10" s="90" t="s">
        <v>20</v>
      </c>
      <c r="D10" s="142" t="s">
        <v>155</v>
      </c>
      <c r="E10" s="90" t="s">
        <v>2</v>
      </c>
      <c r="F10" s="143">
        <v>21</v>
      </c>
      <c r="G10" s="144">
        <v>107.4</v>
      </c>
      <c r="H10" s="143">
        <v>120</v>
      </c>
      <c r="I10" s="143" t="s">
        <v>56</v>
      </c>
      <c r="J10" s="143">
        <v>95</v>
      </c>
      <c r="K10" s="143">
        <v>55</v>
      </c>
      <c r="L10" s="143">
        <v>8</v>
      </c>
      <c r="M10" s="143">
        <v>8</v>
      </c>
      <c r="N10" s="143">
        <v>2</v>
      </c>
      <c r="O10" s="92">
        <v>1.1173184357541899</v>
      </c>
    </row>
    <row r="11" spans="1:17" ht="16" customHeight="1" x14ac:dyDescent="0.25">
      <c r="A11" s="30" t="str">
        <f t="shared" si="0"/>
        <v>WILSON, ROBERT</v>
      </c>
      <c r="B11" s="89">
        <v>6</v>
      </c>
      <c r="C11" s="90" t="s">
        <v>20</v>
      </c>
      <c r="D11" s="142" t="s">
        <v>179</v>
      </c>
      <c r="E11" s="90" t="s">
        <v>3</v>
      </c>
      <c r="F11" s="143">
        <v>15</v>
      </c>
      <c r="G11" s="144">
        <v>83.9</v>
      </c>
      <c r="H11" s="143">
        <v>105</v>
      </c>
      <c r="I11" s="143" t="s">
        <v>56</v>
      </c>
      <c r="J11" s="143">
        <v>13</v>
      </c>
      <c r="K11" s="143">
        <v>8</v>
      </c>
      <c r="L11" s="143">
        <v>8</v>
      </c>
      <c r="M11" s="143">
        <v>6</v>
      </c>
      <c r="N11" s="143">
        <v>0</v>
      </c>
      <c r="O11" s="92">
        <v>1.2514898688915375</v>
      </c>
    </row>
    <row r="12" spans="1:17" ht="16" customHeight="1" x14ac:dyDescent="0.25">
      <c r="A12" s="30" t="str">
        <f t="shared" si="0"/>
        <v>BUREAU, MICHEL</v>
      </c>
      <c r="B12" s="89">
        <v>7</v>
      </c>
      <c r="C12" s="90" t="s">
        <v>20</v>
      </c>
      <c r="D12" s="142" t="s">
        <v>124</v>
      </c>
      <c r="E12" s="90" t="s">
        <v>4</v>
      </c>
      <c r="F12" s="143">
        <v>14</v>
      </c>
      <c r="G12" s="144">
        <v>72.900000000000006</v>
      </c>
      <c r="H12" s="143">
        <v>108</v>
      </c>
      <c r="I12" s="143" t="s">
        <v>56</v>
      </c>
      <c r="J12" s="143">
        <v>52</v>
      </c>
      <c r="K12" s="143">
        <v>14</v>
      </c>
      <c r="L12" s="143">
        <v>4</v>
      </c>
      <c r="M12" s="143">
        <v>8</v>
      </c>
      <c r="N12" s="143">
        <v>0</v>
      </c>
      <c r="O12" s="92">
        <v>1.4814814814814814</v>
      </c>
    </row>
    <row r="13" spans="1:17" ht="16" customHeight="1" x14ac:dyDescent="0.25">
      <c r="A13" s="30" t="str">
        <f t="shared" si="0"/>
        <v>DANDURAND, ANDRÉ</v>
      </c>
      <c r="B13" s="89">
        <v>8</v>
      </c>
      <c r="C13" s="90" t="s">
        <v>20</v>
      </c>
      <c r="D13" s="142" t="s">
        <v>129</v>
      </c>
      <c r="E13" s="90" t="s">
        <v>5</v>
      </c>
      <c r="F13" s="143">
        <v>24</v>
      </c>
      <c r="G13" s="144">
        <v>100.3</v>
      </c>
      <c r="H13" s="143">
        <v>153</v>
      </c>
      <c r="I13" s="143" t="s">
        <v>56</v>
      </c>
      <c r="J13" s="143">
        <v>104</v>
      </c>
      <c r="K13" s="143">
        <v>56</v>
      </c>
      <c r="L13" s="143">
        <v>6</v>
      </c>
      <c r="M13" s="143">
        <v>11</v>
      </c>
      <c r="N13" s="143">
        <v>2</v>
      </c>
      <c r="O13" s="92">
        <v>1.5254237288135593</v>
      </c>
    </row>
    <row r="14" spans="1:17" ht="16" customHeight="1" x14ac:dyDescent="0.25">
      <c r="A14" s="30"/>
      <c r="B14" s="93"/>
      <c r="C14" s="94"/>
      <c r="D14" s="145"/>
      <c r="E14" s="94"/>
      <c r="F14" s="146"/>
      <c r="G14" s="147"/>
      <c r="H14" s="146"/>
      <c r="I14" s="146"/>
      <c r="J14" s="146"/>
      <c r="K14" s="146"/>
      <c r="L14" s="146"/>
      <c r="M14" s="146"/>
      <c r="N14" s="146"/>
      <c r="O14" s="96"/>
    </row>
    <row r="15" spans="1:17" ht="16" customHeight="1" x14ac:dyDescent="0.25">
      <c r="A15" s="30" t="str">
        <f t="shared" si="0"/>
        <v>SCHILLER, SERGE</v>
      </c>
      <c r="B15" s="89">
        <v>1</v>
      </c>
      <c r="C15" s="90" t="s">
        <v>181</v>
      </c>
      <c r="D15" s="142" t="s">
        <v>173</v>
      </c>
      <c r="E15" s="90" t="s">
        <v>1</v>
      </c>
      <c r="F15" s="143">
        <v>1</v>
      </c>
      <c r="G15" s="144">
        <v>0.3</v>
      </c>
      <c r="H15" s="143">
        <v>0</v>
      </c>
      <c r="I15" s="143" t="s">
        <v>56</v>
      </c>
      <c r="J15" s="143">
        <v>0</v>
      </c>
      <c r="K15" s="143">
        <v>0</v>
      </c>
      <c r="L15" s="143">
        <v>1</v>
      </c>
      <c r="M15" s="143">
        <v>0</v>
      </c>
      <c r="N15" s="143">
        <v>0</v>
      </c>
      <c r="O15" s="92">
        <v>0</v>
      </c>
    </row>
    <row r="16" spans="1:17" ht="16" customHeight="1" x14ac:dyDescent="0.25">
      <c r="A16" s="30" t="str">
        <f t="shared" si="0"/>
        <v>DINICOLANTONIO, NICK</v>
      </c>
      <c r="B16" s="89">
        <v>2</v>
      </c>
      <c r="C16" s="90" t="s">
        <v>181</v>
      </c>
      <c r="D16" s="142" t="s">
        <v>135</v>
      </c>
      <c r="E16" s="90" t="s">
        <v>19</v>
      </c>
      <c r="F16" s="143">
        <v>1</v>
      </c>
      <c r="G16" s="144">
        <v>7</v>
      </c>
      <c r="H16" s="143">
        <v>3</v>
      </c>
      <c r="I16" s="143" t="s">
        <v>56</v>
      </c>
      <c r="J16" s="143">
        <v>1</v>
      </c>
      <c r="K16" s="143">
        <v>1</v>
      </c>
      <c r="L16" s="143">
        <v>1</v>
      </c>
      <c r="M16" s="143">
        <v>0</v>
      </c>
      <c r="N16" s="143">
        <v>0</v>
      </c>
      <c r="O16" s="92">
        <v>0.42857142857142855</v>
      </c>
    </row>
    <row r="17" spans="1:15" ht="16" customHeight="1" x14ac:dyDescent="0.25">
      <c r="A17" s="30" t="str">
        <f t="shared" si="0"/>
        <v>MÉNARD, JEAN-CLAUDE</v>
      </c>
      <c r="B17" s="89">
        <v>3</v>
      </c>
      <c r="C17" s="90" t="s">
        <v>181</v>
      </c>
      <c r="D17" s="142" t="s">
        <v>160</v>
      </c>
      <c r="E17" s="90" t="s">
        <v>8</v>
      </c>
      <c r="F17" s="143">
        <v>11</v>
      </c>
      <c r="G17" s="144">
        <v>50.5</v>
      </c>
      <c r="H17" s="143">
        <v>49</v>
      </c>
      <c r="I17" s="143" t="s">
        <v>56</v>
      </c>
      <c r="J17" s="143">
        <v>6</v>
      </c>
      <c r="K17" s="143">
        <v>7</v>
      </c>
      <c r="L17" s="143">
        <v>4</v>
      </c>
      <c r="M17" s="143">
        <v>3</v>
      </c>
      <c r="N17" s="143">
        <v>0</v>
      </c>
      <c r="O17" s="92">
        <v>0.97029702970297027</v>
      </c>
    </row>
    <row r="18" spans="1:15" ht="16" customHeight="1" x14ac:dyDescent="0.25">
      <c r="A18" s="30" t="str">
        <f t="shared" si="0"/>
        <v>PLANTE, MICHEL</v>
      </c>
      <c r="B18" s="89">
        <v>4</v>
      </c>
      <c r="C18" s="90" t="s">
        <v>181</v>
      </c>
      <c r="D18" s="142" t="s">
        <v>165</v>
      </c>
      <c r="E18" s="90" t="s">
        <v>2</v>
      </c>
      <c r="F18" s="143">
        <v>2</v>
      </c>
      <c r="G18" s="144">
        <v>2</v>
      </c>
      <c r="H18" s="143">
        <v>2</v>
      </c>
      <c r="I18" s="143" t="s">
        <v>56</v>
      </c>
      <c r="J18" s="143">
        <v>6</v>
      </c>
      <c r="K18" s="143">
        <v>0</v>
      </c>
      <c r="L18" s="143">
        <v>0</v>
      </c>
      <c r="M18" s="143">
        <v>0</v>
      </c>
      <c r="N18" s="143">
        <v>0</v>
      </c>
      <c r="O18" s="92">
        <v>1</v>
      </c>
    </row>
    <row r="19" spans="1:15" ht="16" customHeight="1" x14ac:dyDescent="0.25">
      <c r="A19" s="30" t="str">
        <f t="shared" si="0"/>
        <v>LÉVESQUE, GILLES</v>
      </c>
      <c r="B19" s="89">
        <v>5</v>
      </c>
      <c r="C19" s="90" t="s">
        <v>181</v>
      </c>
      <c r="D19" s="142" t="s">
        <v>156</v>
      </c>
      <c r="E19" s="90" t="s">
        <v>8</v>
      </c>
      <c r="F19" s="143">
        <v>1</v>
      </c>
      <c r="G19" s="144">
        <v>1</v>
      </c>
      <c r="H19" s="143">
        <v>1</v>
      </c>
      <c r="I19" s="143" t="s">
        <v>56</v>
      </c>
      <c r="J19" s="143">
        <v>0</v>
      </c>
      <c r="K19" s="143">
        <v>0</v>
      </c>
      <c r="L19" s="143">
        <v>0</v>
      </c>
      <c r="M19" s="143">
        <v>0</v>
      </c>
      <c r="N19" s="143">
        <v>0</v>
      </c>
      <c r="O19" s="92">
        <v>1</v>
      </c>
    </row>
    <row r="20" spans="1:15" ht="16" customHeight="1" x14ac:dyDescent="0.25">
      <c r="A20" s="30" t="str">
        <f t="shared" si="0"/>
        <v>BOGER, ALAIN</v>
      </c>
      <c r="B20" s="89">
        <v>6</v>
      </c>
      <c r="C20" s="90" t="s">
        <v>181</v>
      </c>
      <c r="D20" s="142" t="s">
        <v>119</v>
      </c>
      <c r="E20" s="90" t="s">
        <v>5</v>
      </c>
      <c r="F20" s="143">
        <v>1</v>
      </c>
      <c r="G20" s="144">
        <v>1</v>
      </c>
      <c r="H20" s="143">
        <v>1</v>
      </c>
      <c r="I20" s="143" t="s">
        <v>56</v>
      </c>
      <c r="J20" s="143">
        <v>1</v>
      </c>
      <c r="K20" s="143">
        <v>0</v>
      </c>
      <c r="L20" s="143">
        <v>0</v>
      </c>
      <c r="M20" s="143">
        <v>0</v>
      </c>
      <c r="N20" s="143">
        <v>0</v>
      </c>
      <c r="O20" s="92">
        <v>1</v>
      </c>
    </row>
    <row r="21" spans="1:15" ht="16" customHeight="1" x14ac:dyDescent="0.25">
      <c r="A21" s="30" t="str">
        <f t="shared" si="0"/>
        <v>BEACON, ALLAN</v>
      </c>
      <c r="B21" s="89">
        <v>7</v>
      </c>
      <c r="C21" s="90" t="s">
        <v>181</v>
      </c>
      <c r="D21" s="142" t="s">
        <v>114</v>
      </c>
      <c r="E21" s="90" t="s">
        <v>3</v>
      </c>
      <c r="F21" s="143">
        <v>14</v>
      </c>
      <c r="G21" s="144">
        <v>84.9</v>
      </c>
      <c r="H21" s="143">
        <v>85</v>
      </c>
      <c r="I21" s="143" t="s">
        <v>56</v>
      </c>
      <c r="J21" s="143">
        <v>23</v>
      </c>
      <c r="K21" s="143">
        <v>5</v>
      </c>
      <c r="L21" s="143">
        <v>6</v>
      </c>
      <c r="M21" s="143">
        <v>5</v>
      </c>
      <c r="N21" s="143">
        <v>1</v>
      </c>
      <c r="O21" s="92">
        <v>1.0011778563015312</v>
      </c>
    </row>
    <row r="22" spans="1:15" ht="16" customHeight="1" x14ac:dyDescent="0.25">
      <c r="A22" s="30" t="str">
        <f t="shared" si="0"/>
        <v>LAJEUNESSE, JACQUES</v>
      </c>
      <c r="B22" s="89">
        <v>8</v>
      </c>
      <c r="C22" s="90" t="s">
        <v>181</v>
      </c>
      <c r="D22" s="142" t="s">
        <v>152</v>
      </c>
      <c r="E22" s="90" t="s">
        <v>4</v>
      </c>
      <c r="F22" s="143">
        <v>8</v>
      </c>
      <c r="G22" s="144">
        <v>44.6</v>
      </c>
      <c r="H22" s="143">
        <v>56</v>
      </c>
      <c r="I22" s="143" t="s">
        <v>56</v>
      </c>
      <c r="J22" s="143">
        <v>21</v>
      </c>
      <c r="K22" s="143">
        <v>10</v>
      </c>
      <c r="L22" s="143">
        <v>2</v>
      </c>
      <c r="M22" s="143">
        <v>3</v>
      </c>
      <c r="N22" s="143">
        <v>1</v>
      </c>
      <c r="O22" s="92">
        <v>1.2556053811659191</v>
      </c>
    </row>
    <row r="23" spans="1:15" ht="16" customHeight="1" x14ac:dyDescent="0.25">
      <c r="A23" s="30" t="str">
        <f t="shared" si="0"/>
        <v>WILSON, ROBERT</v>
      </c>
      <c r="B23" s="89">
        <v>9</v>
      </c>
      <c r="C23" s="90" t="s">
        <v>181</v>
      </c>
      <c r="D23" s="142" t="s">
        <v>179</v>
      </c>
      <c r="E23" s="90" t="s">
        <v>1</v>
      </c>
      <c r="F23" s="143">
        <v>5</v>
      </c>
      <c r="G23" s="144">
        <v>20</v>
      </c>
      <c r="H23" s="143">
        <v>26</v>
      </c>
      <c r="I23" s="143" t="s">
        <v>56</v>
      </c>
      <c r="J23" s="143">
        <v>8</v>
      </c>
      <c r="K23" s="143">
        <v>2</v>
      </c>
      <c r="L23" s="143">
        <v>1</v>
      </c>
      <c r="M23" s="143">
        <v>2</v>
      </c>
      <c r="N23" s="143">
        <v>1</v>
      </c>
      <c r="O23" s="92">
        <v>1.3</v>
      </c>
    </row>
    <row r="24" spans="1:15" ht="16" customHeight="1" x14ac:dyDescent="0.25">
      <c r="A24" s="30" t="str">
        <f t="shared" si="0"/>
        <v>CHARTRAND, YVES</v>
      </c>
      <c r="B24" s="89">
        <v>10</v>
      </c>
      <c r="C24" s="90" t="s">
        <v>181</v>
      </c>
      <c r="D24" s="142" t="s">
        <v>126</v>
      </c>
      <c r="E24" s="90" t="s">
        <v>21</v>
      </c>
      <c r="F24" s="143">
        <v>4</v>
      </c>
      <c r="G24" s="144">
        <v>12.3</v>
      </c>
      <c r="H24" s="143">
        <v>16</v>
      </c>
      <c r="I24" s="143" t="s">
        <v>56</v>
      </c>
      <c r="J24" s="143">
        <v>6</v>
      </c>
      <c r="K24" s="143">
        <v>0</v>
      </c>
      <c r="L24" s="143">
        <v>2</v>
      </c>
      <c r="M24" s="143">
        <v>1</v>
      </c>
      <c r="N24" s="143">
        <v>0</v>
      </c>
      <c r="O24" s="92">
        <v>1.3008130081300813</v>
      </c>
    </row>
    <row r="25" spans="1:15" ht="16" customHeight="1" x14ac:dyDescent="0.25">
      <c r="A25" s="30" t="str">
        <f t="shared" si="0"/>
        <v>BEAUDOIN, STÉPHANE</v>
      </c>
      <c r="B25" s="89">
        <v>11</v>
      </c>
      <c r="C25" s="90" t="s">
        <v>181</v>
      </c>
      <c r="D25" s="142" t="s">
        <v>115</v>
      </c>
      <c r="E25" s="90" t="s">
        <v>2</v>
      </c>
      <c r="F25" s="143">
        <v>10</v>
      </c>
      <c r="G25" s="144">
        <v>41.5</v>
      </c>
      <c r="H25" s="143">
        <v>54</v>
      </c>
      <c r="I25" s="143" t="s">
        <v>56</v>
      </c>
      <c r="J25" s="143">
        <v>18</v>
      </c>
      <c r="K25" s="143">
        <v>6</v>
      </c>
      <c r="L25" s="143">
        <v>2</v>
      </c>
      <c r="M25" s="143">
        <v>5</v>
      </c>
      <c r="N25" s="143">
        <v>1</v>
      </c>
      <c r="O25" s="92">
        <v>1.3012048192771084</v>
      </c>
    </row>
    <row r="26" spans="1:15" ht="16" customHeight="1" x14ac:dyDescent="0.25">
      <c r="A26" s="30" t="str">
        <f t="shared" si="0"/>
        <v>CHAUSSÉ, SERGE</v>
      </c>
      <c r="B26" s="89">
        <v>12</v>
      </c>
      <c r="C26" s="90" t="s">
        <v>181</v>
      </c>
      <c r="D26" s="142" t="s">
        <v>127</v>
      </c>
      <c r="E26" s="90" t="s">
        <v>21</v>
      </c>
      <c r="F26" s="143">
        <v>13</v>
      </c>
      <c r="G26" s="144">
        <v>74.2</v>
      </c>
      <c r="H26" s="143">
        <v>97</v>
      </c>
      <c r="I26" s="143" t="s">
        <v>56</v>
      </c>
      <c r="J26" s="143">
        <v>40</v>
      </c>
      <c r="K26" s="143">
        <v>17</v>
      </c>
      <c r="L26" s="143">
        <v>5</v>
      </c>
      <c r="M26" s="143">
        <v>7</v>
      </c>
      <c r="N26" s="143">
        <v>0</v>
      </c>
      <c r="O26" s="92">
        <v>1.307277628032345</v>
      </c>
    </row>
    <row r="27" spans="1:15" ht="16" customHeight="1" x14ac:dyDescent="0.25">
      <c r="A27" s="30" t="str">
        <f t="shared" si="0"/>
        <v>ST-GEORGES, PAUL</v>
      </c>
      <c r="B27" s="89">
        <v>13</v>
      </c>
      <c r="C27" s="90" t="s">
        <v>181</v>
      </c>
      <c r="D27" s="142" t="s">
        <v>175</v>
      </c>
      <c r="E27" s="90" t="s">
        <v>4</v>
      </c>
      <c r="F27" s="143">
        <v>11</v>
      </c>
      <c r="G27" s="144">
        <v>51.5</v>
      </c>
      <c r="H27" s="143">
        <v>80</v>
      </c>
      <c r="I27" s="143" t="s">
        <v>56</v>
      </c>
      <c r="J27" s="143">
        <v>15</v>
      </c>
      <c r="K27" s="143">
        <v>3</v>
      </c>
      <c r="L27" s="143">
        <v>5</v>
      </c>
      <c r="M27" s="143">
        <v>3</v>
      </c>
      <c r="N27" s="143">
        <v>0</v>
      </c>
      <c r="O27" s="92">
        <v>1.5533980582524272</v>
      </c>
    </row>
    <row r="28" spans="1:15" ht="16" customHeight="1" x14ac:dyDescent="0.25">
      <c r="A28" s="30" t="str">
        <f t="shared" si="0"/>
        <v>POULIN, RICHARD</v>
      </c>
      <c r="B28" s="89">
        <v>14</v>
      </c>
      <c r="C28" s="90" t="s">
        <v>181</v>
      </c>
      <c r="D28" s="142" t="s">
        <v>166</v>
      </c>
      <c r="E28" s="90" t="s">
        <v>5</v>
      </c>
      <c r="F28" s="143">
        <v>13</v>
      </c>
      <c r="G28" s="144">
        <v>37.1</v>
      </c>
      <c r="H28" s="143">
        <v>96</v>
      </c>
      <c r="I28" s="143" t="s">
        <v>56</v>
      </c>
      <c r="J28" s="143">
        <v>27</v>
      </c>
      <c r="K28" s="143">
        <v>3</v>
      </c>
      <c r="L28" s="143">
        <v>0</v>
      </c>
      <c r="M28" s="143">
        <v>7</v>
      </c>
      <c r="N28" s="143">
        <v>0</v>
      </c>
      <c r="O28" s="92">
        <v>2.5876010781671157</v>
      </c>
    </row>
    <row r="29" spans="1:15" ht="16" customHeight="1" x14ac:dyDescent="0.25">
      <c r="A29" s="30" t="str">
        <f t="shared" si="0"/>
        <v>FAVREAU, PASCAL</v>
      </c>
      <c r="B29" s="89">
        <v>15</v>
      </c>
      <c r="C29" s="90" t="s">
        <v>181</v>
      </c>
      <c r="D29" s="142" t="s">
        <v>143</v>
      </c>
      <c r="E29" s="90" t="s">
        <v>5</v>
      </c>
      <c r="F29" s="143">
        <v>3</v>
      </c>
      <c r="G29" s="144">
        <v>3.2</v>
      </c>
      <c r="H29" s="143">
        <v>11</v>
      </c>
      <c r="I29" s="143" t="s">
        <v>56</v>
      </c>
      <c r="J29" s="143">
        <v>1</v>
      </c>
      <c r="K29" s="143">
        <v>0</v>
      </c>
      <c r="L29" s="143">
        <v>0</v>
      </c>
      <c r="M29" s="143">
        <v>0</v>
      </c>
      <c r="N29" s="143">
        <v>0</v>
      </c>
      <c r="O29" s="92">
        <v>3.4375</v>
      </c>
    </row>
    <row r="30" spans="1:15" ht="16" customHeight="1" thickBot="1" x14ac:dyDescent="0.3">
      <c r="A30" s="30" t="str">
        <f t="shared" si="0"/>
        <v>DESLAURIERS, ANDRÉ</v>
      </c>
      <c r="B30" s="99">
        <v>16</v>
      </c>
      <c r="C30" s="107" t="s">
        <v>181</v>
      </c>
      <c r="D30" s="152" t="s">
        <v>134</v>
      </c>
      <c r="E30" s="153" t="s">
        <v>21</v>
      </c>
      <c r="F30" s="168">
        <v>1</v>
      </c>
      <c r="G30" s="153">
        <v>3.3</v>
      </c>
      <c r="H30" s="153">
        <v>15</v>
      </c>
      <c r="I30" s="168" t="s">
        <v>56</v>
      </c>
      <c r="J30" s="153">
        <v>3</v>
      </c>
      <c r="K30" s="153">
        <v>0</v>
      </c>
      <c r="L30" s="164">
        <v>0</v>
      </c>
      <c r="M30" s="164">
        <v>1</v>
      </c>
      <c r="N30" s="168">
        <v>0</v>
      </c>
      <c r="O30" s="102">
        <v>4.5454545454545459</v>
      </c>
    </row>
    <row r="31" spans="1:15" ht="16" customHeight="1" x14ac:dyDescent="0.25">
      <c r="A31" s="30"/>
      <c r="B31" s="110"/>
      <c r="C31" s="109"/>
      <c r="F31" s="111"/>
      <c r="G31" s="19"/>
      <c r="I31" s="111"/>
      <c r="L31" s="157"/>
      <c r="M31" s="157"/>
      <c r="N31" s="111"/>
      <c r="O31" s="138"/>
    </row>
    <row r="32" spans="1:15" ht="16" customHeight="1" x14ac:dyDescent="0.25">
      <c r="A32" s="30"/>
      <c r="B32" s="110"/>
      <c r="C32" s="109"/>
      <c r="F32" s="111"/>
      <c r="G32" s="157"/>
      <c r="I32" s="111"/>
      <c r="N32" s="111"/>
      <c r="O32" s="138"/>
    </row>
    <row r="33" spans="1:15" ht="16" customHeight="1" x14ac:dyDescent="0.25">
      <c r="A33" s="30"/>
      <c r="B33" s="110"/>
      <c r="C33" s="109"/>
      <c r="F33" s="111"/>
      <c r="G33" s="157"/>
      <c r="I33" s="111"/>
      <c r="N33" s="111"/>
      <c r="O33" s="138"/>
    </row>
    <row r="34" spans="1:15" ht="16" customHeight="1" x14ac:dyDescent="0.25">
      <c r="A34" s="30"/>
      <c r="B34" s="110"/>
      <c r="C34" s="109"/>
      <c r="F34" s="111"/>
      <c r="G34" s="157"/>
      <c r="I34" s="111"/>
      <c r="N34" s="111"/>
      <c r="O34" s="138"/>
    </row>
    <row r="35" spans="1:15" ht="16" customHeight="1" x14ac:dyDescent="0.25">
      <c r="A35" s="30"/>
      <c r="B35" s="110"/>
      <c r="C35" s="109"/>
      <c r="G35" s="157"/>
      <c r="O35" s="32"/>
    </row>
    <row r="36" spans="1:15" ht="16" customHeight="1" x14ac:dyDescent="0.25">
      <c r="A36" s="30"/>
      <c r="B36" s="110"/>
      <c r="C36" s="109"/>
      <c r="G36" s="157"/>
      <c r="O36" s="32"/>
    </row>
    <row r="37" spans="1:15" ht="16" customHeight="1" x14ac:dyDescent="0.25">
      <c r="A37" s="30"/>
      <c r="B37" s="110"/>
      <c r="C37" s="109"/>
      <c r="G37" s="157"/>
      <c r="O37" s="32"/>
    </row>
    <row r="38" spans="1:15" ht="16" customHeight="1" x14ac:dyDescent="0.25">
      <c r="A38" s="30"/>
      <c r="B38" s="110"/>
      <c r="C38" s="109"/>
      <c r="O38" s="32"/>
    </row>
    <row r="39" spans="1:15" ht="16" customHeight="1" x14ac:dyDescent="0.25">
      <c r="A39" s="30"/>
      <c r="B39" s="110"/>
      <c r="C39" s="109"/>
      <c r="O39" s="32"/>
    </row>
    <row r="40" spans="1:15" ht="16" customHeight="1" x14ac:dyDescent="0.25">
      <c r="A40" s="30"/>
    </row>
    <row r="41" spans="1:15" ht="16" customHeight="1" x14ac:dyDescent="0.25">
      <c r="A41" s="30"/>
    </row>
    <row r="42" spans="1:15" ht="16" customHeight="1" x14ac:dyDescent="0.25">
      <c r="A42" s="30"/>
    </row>
    <row r="43" spans="1:15" ht="16" customHeight="1" x14ac:dyDescent="0.25">
      <c r="A43" s="30"/>
    </row>
    <row r="44" spans="1:15" ht="16" customHeight="1" x14ac:dyDescent="0.25">
      <c r="A44" s="30"/>
    </row>
    <row r="45" spans="1:15" ht="16" customHeight="1" x14ac:dyDescent="0.25">
      <c r="A45" s="30"/>
    </row>
  </sheetData>
  <dataConsolidate/>
  <mergeCells count="3">
    <mergeCell ref="B1:O1"/>
    <mergeCell ref="M2:O2"/>
    <mergeCell ref="B3:O3"/>
  </mergeCells>
  <phoneticPr fontId="0" type="noConversion"/>
  <hyperlinks>
    <hyperlink ref="M2:O2" location="LANCEURS!A1" display="RETOUR" xr:uid="{00000000-0004-0000-1900-000000000000}"/>
  </hyperlinks>
  <pageMargins left="0.78740157499999996" right="0.78740157499999996" top="0.984251969" bottom="0.984251969" header="0.4921259845" footer="0.4921259845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Q45"/>
  <sheetViews>
    <sheetView showRowColHeaders="0" topLeftCell="B1" workbookViewId="0">
      <pane ySplit="5" topLeftCell="A6" activePane="bottomLeft" state="frozen"/>
      <selection activeCell="B5" sqref="B5:D5"/>
      <selection pane="bottomLeft" activeCell="M2" sqref="M2:O2"/>
    </sheetView>
  </sheetViews>
  <sheetFormatPr baseColWidth="10" defaultColWidth="11.453125" defaultRowHeight="16" customHeight="1" x14ac:dyDescent="0.25"/>
  <cols>
    <col min="1" max="1" width="23.26953125" style="1" hidden="1" customWidth="1"/>
    <col min="2" max="2" width="6.7265625" style="1" customWidth="1"/>
    <col min="3" max="3" width="6.7265625" style="136" customWidth="1"/>
    <col min="4" max="4" width="25.7265625" style="1" customWidth="1"/>
    <col min="5" max="6" width="6.7265625" style="19" customWidth="1"/>
    <col min="7" max="7" width="6.7265625" style="113" customWidth="1"/>
    <col min="8" max="14" width="6.7265625" style="19" customWidth="1"/>
    <col min="15" max="15" width="8.7265625" style="112" customWidth="1"/>
    <col min="16" max="16384" width="11.453125" style="1"/>
  </cols>
  <sheetData>
    <row r="1" spans="1:17" s="19" customFormat="1" ht="25.5" thickBot="1" x14ac:dyDescent="0.55000000000000004">
      <c r="B1" s="347" t="s">
        <v>110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10"/>
      <c r="Q1" s="10"/>
    </row>
    <row r="2" spans="1:17" s="19" customFormat="1" ht="16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M2" s="363" t="s">
        <v>295</v>
      </c>
      <c r="N2" s="364"/>
      <c r="O2" s="368"/>
    </row>
    <row r="3" spans="1:17" s="19" customFormat="1" ht="16" customHeight="1" x14ac:dyDescent="0.4">
      <c r="B3" s="359" t="s">
        <v>313</v>
      </c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46"/>
      <c r="Q3" s="46"/>
    </row>
    <row r="4" spans="1:17" s="19" customFormat="1" ht="8.25" customHeight="1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1"/>
      <c r="P4" s="1"/>
      <c r="Q4" s="1"/>
    </row>
    <row r="5" spans="1:17" s="19" customFormat="1" ht="16" customHeight="1" thickBot="1" x14ac:dyDescent="0.3">
      <c r="B5" s="158" t="s">
        <v>298</v>
      </c>
      <c r="C5" s="159" t="s">
        <v>301</v>
      </c>
      <c r="D5" s="159" t="s">
        <v>299</v>
      </c>
      <c r="E5" s="159" t="s">
        <v>6</v>
      </c>
      <c r="F5" s="159" t="s">
        <v>13</v>
      </c>
      <c r="G5" s="160" t="s">
        <v>14</v>
      </c>
      <c r="H5" s="160" t="s">
        <v>0</v>
      </c>
      <c r="I5" s="160" t="s">
        <v>7</v>
      </c>
      <c r="J5" s="160" t="s">
        <v>9</v>
      </c>
      <c r="K5" s="160" t="s">
        <v>10</v>
      </c>
      <c r="L5" s="160" t="s">
        <v>15</v>
      </c>
      <c r="M5" s="160" t="s">
        <v>16</v>
      </c>
      <c r="N5" s="160" t="s">
        <v>17</v>
      </c>
      <c r="O5" s="161" t="s">
        <v>18</v>
      </c>
    </row>
    <row r="6" spans="1:17" ht="16" customHeight="1" thickTop="1" x14ac:dyDescent="0.25">
      <c r="A6" s="30" t="str">
        <f t="shared" ref="A6:A29" si="0">D6</f>
        <v>ROY, ROBERT</v>
      </c>
      <c r="B6" s="89">
        <v>1</v>
      </c>
      <c r="C6" s="90" t="s">
        <v>20</v>
      </c>
      <c r="D6" s="142" t="s">
        <v>170</v>
      </c>
      <c r="E6" s="90" t="s">
        <v>1</v>
      </c>
      <c r="F6" s="143">
        <v>18</v>
      </c>
      <c r="G6" s="144">
        <v>118</v>
      </c>
      <c r="H6" s="143">
        <v>89</v>
      </c>
      <c r="I6" s="143" t="s">
        <v>56</v>
      </c>
      <c r="J6" s="143">
        <v>32</v>
      </c>
      <c r="K6" s="143">
        <v>41</v>
      </c>
      <c r="L6" s="143">
        <v>15</v>
      </c>
      <c r="M6" s="143">
        <v>3</v>
      </c>
      <c r="N6" s="143">
        <v>0</v>
      </c>
      <c r="O6" s="92">
        <v>0.75423728813559321</v>
      </c>
    </row>
    <row r="7" spans="1:17" ht="16" customHeight="1" x14ac:dyDescent="0.25">
      <c r="A7" s="30" t="str">
        <f t="shared" si="0"/>
        <v>ROY, FRANÇOIS</v>
      </c>
      <c r="B7" s="89">
        <v>2</v>
      </c>
      <c r="C7" s="90" t="s">
        <v>20</v>
      </c>
      <c r="D7" s="142" t="s">
        <v>169</v>
      </c>
      <c r="E7" s="90" t="s">
        <v>19</v>
      </c>
      <c r="F7" s="143">
        <v>22</v>
      </c>
      <c r="G7" s="144">
        <v>144.30000000000001</v>
      </c>
      <c r="H7" s="143">
        <v>139</v>
      </c>
      <c r="I7" s="143" t="s">
        <v>56</v>
      </c>
      <c r="J7" s="143">
        <v>30</v>
      </c>
      <c r="K7" s="143">
        <v>42</v>
      </c>
      <c r="L7" s="143">
        <v>14</v>
      </c>
      <c r="M7" s="143">
        <v>6</v>
      </c>
      <c r="N7" s="143">
        <v>1</v>
      </c>
      <c r="O7" s="92">
        <v>0.96327096327096318</v>
      </c>
    </row>
    <row r="8" spans="1:17" ht="16" customHeight="1" x14ac:dyDescent="0.25">
      <c r="A8" s="30" t="str">
        <f t="shared" si="0"/>
        <v>MÉNARD, JEAN-CLAUDE</v>
      </c>
      <c r="B8" s="89">
        <v>3</v>
      </c>
      <c r="C8" s="90" t="s">
        <v>20</v>
      </c>
      <c r="D8" s="142" t="s">
        <v>160</v>
      </c>
      <c r="E8" s="90" t="s">
        <v>8</v>
      </c>
      <c r="F8" s="143">
        <v>14</v>
      </c>
      <c r="G8" s="144">
        <v>78.3</v>
      </c>
      <c r="H8" s="143">
        <v>108</v>
      </c>
      <c r="I8" s="143" t="s">
        <v>56</v>
      </c>
      <c r="J8" s="143">
        <v>13</v>
      </c>
      <c r="K8" s="143">
        <v>13</v>
      </c>
      <c r="L8" s="143">
        <v>6</v>
      </c>
      <c r="M8" s="143">
        <v>4</v>
      </c>
      <c r="N8" s="143">
        <v>2</v>
      </c>
      <c r="O8" s="92">
        <v>1.3793103448275863</v>
      </c>
    </row>
    <row r="9" spans="1:17" ht="16" customHeight="1" x14ac:dyDescent="0.25">
      <c r="A9" s="30" t="str">
        <f t="shared" si="0"/>
        <v>BRAULT, YVES</v>
      </c>
      <c r="B9" s="89">
        <v>4</v>
      </c>
      <c r="C9" s="90" t="s">
        <v>20</v>
      </c>
      <c r="D9" s="142" t="s">
        <v>121</v>
      </c>
      <c r="E9" s="90" t="s">
        <v>4</v>
      </c>
      <c r="F9" s="143">
        <v>11</v>
      </c>
      <c r="G9" s="144">
        <v>70</v>
      </c>
      <c r="H9" s="143">
        <v>98</v>
      </c>
      <c r="I9" s="143" t="s">
        <v>56</v>
      </c>
      <c r="J9" s="143">
        <v>23</v>
      </c>
      <c r="K9" s="143">
        <v>38</v>
      </c>
      <c r="L9" s="143">
        <v>5</v>
      </c>
      <c r="M9" s="143">
        <v>5</v>
      </c>
      <c r="N9" s="143">
        <v>1</v>
      </c>
      <c r="O9" s="92">
        <v>1.4</v>
      </c>
    </row>
    <row r="10" spans="1:17" ht="16" customHeight="1" x14ac:dyDescent="0.25">
      <c r="A10" s="30" t="str">
        <f t="shared" si="0"/>
        <v>LÉPINE, JACQUES</v>
      </c>
      <c r="B10" s="89">
        <v>5</v>
      </c>
      <c r="C10" s="90" t="s">
        <v>20</v>
      </c>
      <c r="D10" s="142" t="s">
        <v>155</v>
      </c>
      <c r="E10" s="90" t="s">
        <v>3</v>
      </c>
      <c r="F10" s="143">
        <v>23</v>
      </c>
      <c r="G10" s="144">
        <v>119.6</v>
      </c>
      <c r="H10" s="143">
        <v>178</v>
      </c>
      <c r="I10" s="143" t="s">
        <v>56</v>
      </c>
      <c r="J10" s="143">
        <v>86</v>
      </c>
      <c r="K10" s="143">
        <v>69</v>
      </c>
      <c r="L10" s="143">
        <v>10</v>
      </c>
      <c r="M10" s="143">
        <v>10</v>
      </c>
      <c r="N10" s="143">
        <v>1</v>
      </c>
      <c r="O10" s="92">
        <v>1.488294314381271</v>
      </c>
    </row>
    <row r="11" spans="1:17" ht="16" customHeight="1" x14ac:dyDescent="0.25">
      <c r="A11" s="30" t="str">
        <f t="shared" si="0"/>
        <v>PARÉ, PIERRE</v>
      </c>
      <c r="B11" s="89">
        <v>6</v>
      </c>
      <c r="C11" s="90" t="s">
        <v>20</v>
      </c>
      <c r="D11" s="142" t="s">
        <v>164</v>
      </c>
      <c r="E11" s="90" t="s">
        <v>21</v>
      </c>
      <c r="F11" s="143">
        <v>13</v>
      </c>
      <c r="G11" s="144">
        <v>63.3</v>
      </c>
      <c r="H11" s="143">
        <v>97</v>
      </c>
      <c r="I11" s="143" t="s">
        <v>56</v>
      </c>
      <c r="J11" s="143">
        <v>27</v>
      </c>
      <c r="K11" s="143">
        <v>21</v>
      </c>
      <c r="L11" s="143">
        <v>4</v>
      </c>
      <c r="M11" s="143">
        <v>3</v>
      </c>
      <c r="N11" s="143">
        <v>1</v>
      </c>
      <c r="O11" s="92">
        <v>1.5323854660347551</v>
      </c>
    </row>
    <row r="12" spans="1:17" ht="16" customHeight="1" x14ac:dyDescent="0.25">
      <c r="A12" s="30" t="str">
        <f t="shared" si="0"/>
        <v>CHAUSSÉ, SERGE</v>
      </c>
      <c r="B12" s="89">
        <v>7</v>
      </c>
      <c r="C12" s="90" t="s">
        <v>20</v>
      </c>
      <c r="D12" s="142" t="s">
        <v>127</v>
      </c>
      <c r="E12" s="90" t="s">
        <v>21</v>
      </c>
      <c r="F12" s="143">
        <v>12</v>
      </c>
      <c r="G12" s="144">
        <v>61.3</v>
      </c>
      <c r="H12" s="143">
        <v>125</v>
      </c>
      <c r="I12" s="143" t="s">
        <v>56</v>
      </c>
      <c r="J12" s="143">
        <v>52</v>
      </c>
      <c r="K12" s="143">
        <v>16</v>
      </c>
      <c r="L12" s="143">
        <v>3</v>
      </c>
      <c r="M12" s="143">
        <v>9</v>
      </c>
      <c r="N12" s="143">
        <v>0</v>
      </c>
      <c r="O12" s="92">
        <v>2.0391517128874388</v>
      </c>
    </row>
    <row r="13" spans="1:17" ht="16" customHeight="1" x14ac:dyDescent="0.25">
      <c r="A13" s="30"/>
      <c r="B13" s="93"/>
      <c r="C13" s="94"/>
      <c r="D13" s="145"/>
      <c r="E13" s="94"/>
      <c r="F13" s="146"/>
      <c r="G13" s="147"/>
      <c r="H13" s="146"/>
      <c r="I13" s="146"/>
      <c r="J13" s="146"/>
      <c r="K13" s="146"/>
      <c r="L13" s="146"/>
      <c r="M13" s="146"/>
      <c r="N13" s="146"/>
      <c r="O13" s="96"/>
    </row>
    <row r="14" spans="1:17" ht="16" customHeight="1" x14ac:dyDescent="0.25">
      <c r="A14" s="30" t="str">
        <f t="shared" si="0"/>
        <v>MOUHTEROS, TOM</v>
      </c>
      <c r="B14" s="89">
        <v>1</v>
      </c>
      <c r="C14" s="90" t="s">
        <v>181</v>
      </c>
      <c r="D14" s="142" t="s">
        <v>232</v>
      </c>
      <c r="E14" s="90" t="s">
        <v>8</v>
      </c>
      <c r="F14" s="143">
        <v>1</v>
      </c>
      <c r="G14" s="144">
        <v>4.33</v>
      </c>
      <c r="H14" s="143">
        <v>0</v>
      </c>
      <c r="I14" s="143" t="s">
        <v>56</v>
      </c>
      <c r="J14" s="143">
        <v>14</v>
      </c>
      <c r="K14" s="143">
        <v>4</v>
      </c>
      <c r="L14" s="143">
        <v>0</v>
      </c>
      <c r="M14" s="143">
        <v>0</v>
      </c>
      <c r="N14" s="143">
        <v>0</v>
      </c>
      <c r="O14" s="92">
        <v>0</v>
      </c>
    </row>
    <row r="15" spans="1:17" ht="16" customHeight="1" x14ac:dyDescent="0.25">
      <c r="A15" s="30" t="str">
        <f t="shared" si="0"/>
        <v>SCHILLER, CHRISTIAN</v>
      </c>
      <c r="B15" s="89">
        <v>2</v>
      </c>
      <c r="C15" s="90" t="s">
        <v>181</v>
      </c>
      <c r="D15" s="142" t="s">
        <v>171</v>
      </c>
      <c r="E15" s="90" t="s">
        <v>8</v>
      </c>
      <c r="F15" s="143">
        <v>2</v>
      </c>
      <c r="G15" s="144">
        <v>4</v>
      </c>
      <c r="H15" s="143">
        <v>4</v>
      </c>
      <c r="I15" s="143" t="s">
        <v>56</v>
      </c>
      <c r="J15" s="143">
        <v>5</v>
      </c>
      <c r="K15" s="143">
        <v>0</v>
      </c>
      <c r="L15" s="143">
        <v>0</v>
      </c>
      <c r="M15" s="143">
        <v>0</v>
      </c>
      <c r="N15" s="143">
        <v>0</v>
      </c>
      <c r="O15" s="92">
        <v>1</v>
      </c>
    </row>
    <row r="16" spans="1:17" ht="16" customHeight="1" x14ac:dyDescent="0.25">
      <c r="A16" s="30" t="str">
        <f t="shared" si="0"/>
        <v>BEAUDOIN, STÉPHANE</v>
      </c>
      <c r="B16" s="89">
        <v>3</v>
      </c>
      <c r="C16" s="90" t="s">
        <v>181</v>
      </c>
      <c r="D16" s="142" t="s">
        <v>115</v>
      </c>
      <c r="E16" s="90" t="s">
        <v>21</v>
      </c>
      <c r="F16" s="143">
        <v>5</v>
      </c>
      <c r="G16" s="144">
        <v>21</v>
      </c>
      <c r="H16" s="143">
        <v>22</v>
      </c>
      <c r="I16" s="143" t="s">
        <v>56</v>
      </c>
      <c r="J16" s="143">
        <v>7</v>
      </c>
      <c r="K16" s="143">
        <v>2</v>
      </c>
      <c r="L16" s="143">
        <v>0</v>
      </c>
      <c r="M16" s="143">
        <v>3</v>
      </c>
      <c r="N16" s="143">
        <v>1</v>
      </c>
      <c r="O16" s="92">
        <v>1.0476190476190477</v>
      </c>
    </row>
    <row r="17" spans="1:15" ht="16" customHeight="1" x14ac:dyDescent="0.25">
      <c r="A17" s="30" t="str">
        <f t="shared" si="0"/>
        <v>CHARTRAND, YVES</v>
      </c>
      <c r="B17" s="89">
        <v>4</v>
      </c>
      <c r="C17" s="90" t="s">
        <v>181</v>
      </c>
      <c r="D17" s="142" t="s">
        <v>126</v>
      </c>
      <c r="E17" s="90" t="s">
        <v>19</v>
      </c>
      <c r="F17" s="143">
        <v>1</v>
      </c>
      <c r="G17" s="144">
        <v>6</v>
      </c>
      <c r="H17" s="143">
        <v>7</v>
      </c>
      <c r="I17" s="143" t="s">
        <v>56</v>
      </c>
      <c r="J17" s="143">
        <v>1</v>
      </c>
      <c r="K17" s="143">
        <v>1</v>
      </c>
      <c r="L17" s="143">
        <v>1</v>
      </c>
      <c r="M17" s="143">
        <v>0</v>
      </c>
      <c r="N17" s="143">
        <v>0</v>
      </c>
      <c r="O17" s="92">
        <v>1.1666666666666667</v>
      </c>
    </row>
    <row r="18" spans="1:15" ht="16" customHeight="1" x14ac:dyDescent="0.25">
      <c r="A18" s="30" t="str">
        <f t="shared" si="0"/>
        <v>ISABELLE, ROBERT</v>
      </c>
      <c r="B18" s="89">
        <v>5</v>
      </c>
      <c r="C18" s="90" t="s">
        <v>181</v>
      </c>
      <c r="D18" s="142" t="s">
        <v>148</v>
      </c>
      <c r="E18" s="90" t="s">
        <v>19</v>
      </c>
      <c r="F18" s="143">
        <v>3</v>
      </c>
      <c r="G18" s="144">
        <v>12.6</v>
      </c>
      <c r="H18" s="143">
        <v>16</v>
      </c>
      <c r="I18" s="143" t="s">
        <v>56</v>
      </c>
      <c r="J18" s="143">
        <v>1</v>
      </c>
      <c r="K18" s="143">
        <v>1</v>
      </c>
      <c r="L18" s="143">
        <v>1</v>
      </c>
      <c r="M18" s="143">
        <v>1</v>
      </c>
      <c r="N18" s="143">
        <v>0</v>
      </c>
      <c r="O18" s="92">
        <v>1.2698412698412698</v>
      </c>
    </row>
    <row r="19" spans="1:15" ht="16" customHeight="1" x14ac:dyDescent="0.25">
      <c r="A19" s="30" t="str">
        <f t="shared" si="0"/>
        <v>WILSON, ROBERT</v>
      </c>
      <c r="B19" s="89">
        <v>6</v>
      </c>
      <c r="C19" s="90" t="s">
        <v>181</v>
      </c>
      <c r="D19" s="142" t="s">
        <v>179</v>
      </c>
      <c r="E19" s="90" t="s">
        <v>1</v>
      </c>
      <c r="F19" s="143">
        <v>5</v>
      </c>
      <c r="G19" s="144">
        <v>20.6</v>
      </c>
      <c r="H19" s="143">
        <v>29</v>
      </c>
      <c r="I19" s="143" t="s">
        <v>56</v>
      </c>
      <c r="J19" s="143">
        <v>4</v>
      </c>
      <c r="K19" s="143">
        <v>2</v>
      </c>
      <c r="L19" s="143">
        <v>2</v>
      </c>
      <c r="M19" s="143">
        <v>2</v>
      </c>
      <c r="N19" s="143">
        <v>0</v>
      </c>
      <c r="O19" s="92">
        <v>1.407766990291262</v>
      </c>
    </row>
    <row r="20" spans="1:15" ht="16" customHeight="1" x14ac:dyDescent="0.25">
      <c r="A20" s="30" t="str">
        <f t="shared" si="0"/>
        <v>LAJEUNESSE, JACQUES</v>
      </c>
      <c r="B20" s="89">
        <v>7</v>
      </c>
      <c r="C20" s="90" t="s">
        <v>181</v>
      </c>
      <c r="D20" s="142" t="s">
        <v>152</v>
      </c>
      <c r="E20" s="90" t="s">
        <v>4</v>
      </c>
      <c r="F20" s="143">
        <v>9</v>
      </c>
      <c r="G20" s="144">
        <v>52</v>
      </c>
      <c r="H20" s="143">
        <v>76</v>
      </c>
      <c r="I20" s="143" t="s">
        <v>56</v>
      </c>
      <c r="J20" s="143">
        <v>27</v>
      </c>
      <c r="K20" s="143">
        <v>11</v>
      </c>
      <c r="L20" s="143">
        <v>3</v>
      </c>
      <c r="M20" s="143">
        <v>7</v>
      </c>
      <c r="N20" s="143">
        <v>0</v>
      </c>
      <c r="O20" s="92">
        <v>1.4615384615384615</v>
      </c>
    </row>
    <row r="21" spans="1:15" ht="16" customHeight="1" x14ac:dyDescent="0.25">
      <c r="A21" s="30" t="str">
        <f t="shared" si="0"/>
        <v>DESLANDES, PIERRE</v>
      </c>
      <c r="B21" s="89">
        <v>8</v>
      </c>
      <c r="C21" s="90" t="s">
        <v>181</v>
      </c>
      <c r="D21" s="142" t="s">
        <v>133</v>
      </c>
      <c r="E21" s="90" t="s">
        <v>8</v>
      </c>
      <c r="F21" s="143">
        <v>1</v>
      </c>
      <c r="G21" s="144">
        <v>1.3</v>
      </c>
      <c r="H21" s="143">
        <v>2</v>
      </c>
      <c r="I21" s="143" t="s">
        <v>56</v>
      </c>
      <c r="J21" s="143">
        <v>0</v>
      </c>
      <c r="K21" s="143">
        <v>1</v>
      </c>
      <c r="L21" s="143">
        <v>0</v>
      </c>
      <c r="M21" s="143">
        <v>0</v>
      </c>
      <c r="N21" s="143">
        <v>0</v>
      </c>
      <c r="O21" s="92">
        <v>1.5384615384615383</v>
      </c>
    </row>
    <row r="22" spans="1:15" ht="16" customHeight="1" x14ac:dyDescent="0.25">
      <c r="A22" s="30" t="str">
        <f t="shared" si="0"/>
        <v>POULIN, RICHARD</v>
      </c>
      <c r="B22" s="89">
        <v>9</v>
      </c>
      <c r="C22" s="90" t="s">
        <v>181</v>
      </c>
      <c r="D22" s="142" t="s">
        <v>166</v>
      </c>
      <c r="E22" s="90" t="s">
        <v>8</v>
      </c>
      <c r="F22" s="143">
        <v>8</v>
      </c>
      <c r="G22" s="144">
        <v>35</v>
      </c>
      <c r="H22" s="143">
        <v>55</v>
      </c>
      <c r="I22" s="143" t="s">
        <v>56</v>
      </c>
      <c r="J22" s="143">
        <v>16</v>
      </c>
      <c r="K22" s="143">
        <v>10</v>
      </c>
      <c r="L22" s="143">
        <v>2</v>
      </c>
      <c r="M22" s="143">
        <v>3</v>
      </c>
      <c r="N22" s="143">
        <v>1</v>
      </c>
      <c r="O22" s="92">
        <v>1.5714285714285714</v>
      </c>
    </row>
    <row r="23" spans="1:15" ht="16" customHeight="1" x14ac:dyDescent="0.25">
      <c r="A23" s="30" t="str">
        <f t="shared" si="0"/>
        <v>TOURANGEAU, MARC</v>
      </c>
      <c r="B23" s="89">
        <v>10</v>
      </c>
      <c r="C23" s="90" t="s">
        <v>181</v>
      </c>
      <c r="D23" s="142" t="s">
        <v>177</v>
      </c>
      <c r="E23" s="90" t="s">
        <v>3</v>
      </c>
      <c r="F23" s="143">
        <v>1</v>
      </c>
      <c r="G23" s="144">
        <v>3</v>
      </c>
      <c r="H23" s="143">
        <v>5</v>
      </c>
      <c r="I23" s="143" t="s">
        <v>56</v>
      </c>
      <c r="J23" s="143">
        <v>2</v>
      </c>
      <c r="K23" s="143">
        <v>0</v>
      </c>
      <c r="L23" s="143">
        <v>0</v>
      </c>
      <c r="M23" s="143">
        <v>0</v>
      </c>
      <c r="N23" s="143">
        <v>0</v>
      </c>
      <c r="O23" s="92">
        <v>1.6666666666666667</v>
      </c>
    </row>
    <row r="24" spans="1:15" ht="16" customHeight="1" x14ac:dyDescent="0.25">
      <c r="A24" s="30" t="str">
        <f t="shared" si="0"/>
        <v>DANDURAND, GILLES</v>
      </c>
      <c r="B24" s="89">
        <v>11</v>
      </c>
      <c r="C24" s="90" t="s">
        <v>181</v>
      </c>
      <c r="D24" s="142" t="s">
        <v>130</v>
      </c>
      <c r="E24" s="90" t="s">
        <v>19</v>
      </c>
      <c r="F24" s="143">
        <v>3</v>
      </c>
      <c r="G24" s="144">
        <v>14</v>
      </c>
      <c r="H24" s="143">
        <v>24</v>
      </c>
      <c r="I24" s="143" t="s">
        <v>56</v>
      </c>
      <c r="J24" s="143">
        <v>10</v>
      </c>
      <c r="K24" s="143">
        <v>3</v>
      </c>
      <c r="L24" s="143">
        <v>1</v>
      </c>
      <c r="M24" s="143">
        <v>1</v>
      </c>
      <c r="N24" s="143">
        <v>0</v>
      </c>
      <c r="O24" s="92">
        <v>1.7142857142857142</v>
      </c>
    </row>
    <row r="25" spans="1:15" ht="16" customHeight="1" x14ac:dyDescent="0.25">
      <c r="A25" s="30" t="str">
        <f t="shared" si="0"/>
        <v>LACHAPELLE, JEAN</v>
      </c>
      <c r="B25" s="89">
        <v>12</v>
      </c>
      <c r="C25" s="90" t="s">
        <v>181</v>
      </c>
      <c r="D25" s="142" t="s">
        <v>150</v>
      </c>
      <c r="E25" s="90" t="s">
        <v>4</v>
      </c>
      <c r="F25" s="143">
        <v>4</v>
      </c>
      <c r="G25" s="144">
        <v>23</v>
      </c>
      <c r="H25" s="143">
        <v>43</v>
      </c>
      <c r="I25" s="143" t="s">
        <v>56</v>
      </c>
      <c r="J25" s="143">
        <v>13</v>
      </c>
      <c r="K25" s="143">
        <v>1</v>
      </c>
      <c r="L25" s="143">
        <v>0</v>
      </c>
      <c r="M25" s="143">
        <v>3</v>
      </c>
      <c r="N25" s="143">
        <v>0</v>
      </c>
      <c r="O25" s="92">
        <v>1.8695652173913044</v>
      </c>
    </row>
    <row r="26" spans="1:15" ht="16" customHeight="1" x14ac:dyDescent="0.25">
      <c r="A26" s="30" t="str">
        <f t="shared" si="0"/>
        <v>DANDURAND, ANDRÉ</v>
      </c>
      <c r="B26" s="89">
        <v>13</v>
      </c>
      <c r="C26" s="90" t="s">
        <v>181</v>
      </c>
      <c r="D26" s="142" t="s">
        <v>129</v>
      </c>
      <c r="E26" s="90" t="s">
        <v>1</v>
      </c>
      <c r="F26" s="143">
        <v>5</v>
      </c>
      <c r="G26" s="144">
        <v>19.3</v>
      </c>
      <c r="H26" s="143">
        <v>40</v>
      </c>
      <c r="I26" s="143" t="s">
        <v>56</v>
      </c>
      <c r="J26" s="143">
        <v>28</v>
      </c>
      <c r="K26" s="143">
        <v>6</v>
      </c>
      <c r="L26" s="143">
        <v>1</v>
      </c>
      <c r="M26" s="143">
        <v>1</v>
      </c>
      <c r="N26" s="143">
        <v>0</v>
      </c>
      <c r="O26" s="92">
        <v>2.0725388601036268</v>
      </c>
    </row>
    <row r="27" spans="1:15" ht="16" customHeight="1" x14ac:dyDescent="0.25">
      <c r="A27" s="30" t="str">
        <f t="shared" si="0"/>
        <v>FORBES, MICHEL</v>
      </c>
      <c r="B27" s="89">
        <v>14</v>
      </c>
      <c r="C27" s="90" t="s">
        <v>181</v>
      </c>
      <c r="D27" s="142" t="s">
        <v>144</v>
      </c>
      <c r="E27" s="90" t="s">
        <v>8</v>
      </c>
      <c r="F27" s="143">
        <v>9</v>
      </c>
      <c r="G27" s="144">
        <v>37</v>
      </c>
      <c r="H27" s="143">
        <v>77</v>
      </c>
      <c r="I27" s="143" t="s">
        <v>56</v>
      </c>
      <c r="J27" s="143">
        <v>23</v>
      </c>
      <c r="K27" s="143">
        <v>11</v>
      </c>
      <c r="L27" s="143">
        <v>1</v>
      </c>
      <c r="M27" s="143">
        <v>7</v>
      </c>
      <c r="N27" s="143">
        <v>0</v>
      </c>
      <c r="O27" s="92">
        <v>2.0810810810810811</v>
      </c>
    </row>
    <row r="28" spans="1:15" ht="16" customHeight="1" x14ac:dyDescent="0.25">
      <c r="A28" s="30" t="str">
        <f t="shared" si="0"/>
        <v>BEACON, ALLAN</v>
      </c>
      <c r="B28" s="89">
        <v>15</v>
      </c>
      <c r="C28" s="90" t="s">
        <v>181</v>
      </c>
      <c r="D28" s="142" t="s">
        <v>114</v>
      </c>
      <c r="E28" s="90" t="s">
        <v>3</v>
      </c>
      <c r="F28" s="143">
        <v>9</v>
      </c>
      <c r="G28" s="144">
        <v>35.299999999999997</v>
      </c>
      <c r="H28" s="143">
        <v>78</v>
      </c>
      <c r="I28" s="143" t="s">
        <v>56</v>
      </c>
      <c r="J28" s="143">
        <v>22</v>
      </c>
      <c r="K28" s="143">
        <v>6</v>
      </c>
      <c r="L28" s="143">
        <v>2</v>
      </c>
      <c r="M28" s="143">
        <v>2</v>
      </c>
      <c r="N28" s="143">
        <v>0</v>
      </c>
      <c r="O28" s="92">
        <v>2.2096317280453261</v>
      </c>
    </row>
    <row r="29" spans="1:15" ht="16" customHeight="1" thickBot="1" x14ac:dyDescent="0.3">
      <c r="A29" s="30" t="str">
        <f t="shared" si="0"/>
        <v>DESLAURIERS, ANDRÉ</v>
      </c>
      <c r="B29" s="99">
        <v>16</v>
      </c>
      <c r="C29" s="107" t="s">
        <v>181</v>
      </c>
      <c r="D29" s="152" t="s">
        <v>134</v>
      </c>
      <c r="E29" s="153" t="s">
        <v>21</v>
      </c>
      <c r="F29" s="168">
        <v>3</v>
      </c>
      <c r="G29" s="154">
        <v>3.33</v>
      </c>
      <c r="H29" s="153">
        <v>12</v>
      </c>
      <c r="I29" s="168" t="s">
        <v>56</v>
      </c>
      <c r="J29" s="153">
        <v>1</v>
      </c>
      <c r="K29" s="153">
        <v>0</v>
      </c>
      <c r="L29" s="164">
        <v>0</v>
      </c>
      <c r="M29" s="164">
        <v>0</v>
      </c>
      <c r="N29" s="168">
        <v>0</v>
      </c>
      <c r="O29" s="102">
        <v>3.6036036036036037</v>
      </c>
    </row>
    <row r="30" spans="1:15" ht="16" customHeight="1" x14ac:dyDescent="0.25">
      <c r="A30" s="30"/>
      <c r="B30" s="109"/>
      <c r="C30" s="110"/>
      <c r="F30" s="111"/>
      <c r="G30" s="19"/>
      <c r="I30" s="111"/>
      <c r="L30" s="157"/>
      <c r="M30" s="157"/>
      <c r="N30" s="111"/>
      <c r="O30" s="138"/>
    </row>
    <row r="31" spans="1:15" ht="16" customHeight="1" x14ac:dyDescent="0.25">
      <c r="A31" s="30"/>
      <c r="B31" s="109"/>
      <c r="C31" s="110"/>
      <c r="F31" s="111"/>
      <c r="G31" s="157"/>
      <c r="I31" s="111"/>
      <c r="N31" s="111"/>
      <c r="O31" s="138"/>
    </row>
    <row r="32" spans="1:15" ht="16" customHeight="1" x14ac:dyDescent="0.25">
      <c r="A32" s="30"/>
      <c r="B32" s="109"/>
      <c r="C32" s="110"/>
      <c r="F32" s="111"/>
      <c r="G32" s="157"/>
      <c r="I32" s="111"/>
      <c r="N32" s="111"/>
      <c r="O32" s="138"/>
    </row>
    <row r="33" spans="1:15" ht="16" customHeight="1" x14ac:dyDescent="0.25">
      <c r="A33" s="30"/>
      <c r="B33" s="109"/>
      <c r="C33" s="110"/>
      <c r="F33" s="111"/>
      <c r="G33" s="157"/>
      <c r="I33" s="111"/>
      <c r="N33" s="111"/>
      <c r="O33" s="138"/>
    </row>
    <row r="34" spans="1:15" ht="16" customHeight="1" x14ac:dyDescent="0.25">
      <c r="A34" s="30"/>
      <c r="B34" s="109"/>
      <c r="C34" s="110"/>
      <c r="G34" s="157"/>
      <c r="O34" s="32"/>
    </row>
    <row r="35" spans="1:15" ht="16" customHeight="1" x14ac:dyDescent="0.25">
      <c r="A35" s="30"/>
      <c r="B35" s="109"/>
      <c r="C35" s="110"/>
      <c r="G35" s="157"/>
      <c r="O35" s="32"/>
    </row>
    <row r="36" spans="1:15" ht="16" customHeight="1" x14ac:dyDescent="0.25">
      <c r="A36" s="30"/>
      <c r="B36" s="109"/>
      <c r="C36" s="110"/>
      <c r="G36" s="157"/>
      <c r="O36" s="32"/>
    </row>
    <row r="37" spans="1:15" ht="16" customHeight="1" x14ac:dyDescent="0.25">
      <c r="A37" s="30"/>
      <c r="B37" s="109"/>
      <c r="C37" s="110"/>
      <c r="O37" s="32"/>
    </row>
    <row r="38" spans="1:15" ht="16" customHeight="1" x14ac:dyDescent="0.25">
      <c r="A38" s="30"/>
      <c r="B38" s="109"/>
      <c r="C38" s="110"/>
      <c r="O38" s="32"/>
    </row>
    <row r="39" spans="1:15" ht="16" customHeight="1" x14ac:dyDescent="0.25">
      <c r="A39" s="30"/>
    </row>
    <row r="40" spans="1:15" ht="16" customHeight="1" x14ac:dyDescent="0.25">
      <c r="A40" s="30"/>
    </row>
    <row r="41" spans="1:15" ht="16" customHeight="1" x14ac:dyDescent="0.25">
      <c r="A41" s="30"/>
    </row>
    <row r="42" spans="1:15" ht="16" customHeight="1" x14ac:dyDescent="0.25">
      <c r="A42" s="30"/>
    </row>
    <row r="43" spans="1:15" ht="16" customHeight="1" x14ac:dyDescent="0.25">
      <c r="A43" s="30"/>
    </row>
    <row r="44" spans="1:15" ht="16" customHeight="1" x14ac:dyDescent="0.25">
      <c r="A44" s="30"/>
    </row>
    <row r="45" spans="1:15" ht="16" customHeight="1" x14ac:dyDescent="0.25">
      <c r="A45" s="30"/>
    </row>
  </sheetData>
  <dataConsolidate/>
  <mergeCells count="3">
    <mergeCell ref="B1:O1"/>
    <mergeCell ref="M2:O2"/>
    <mergeCell ref="B3:O3"/>
  </mergeCells>
  <phoneticPr fontId="0" type="noConversion"/>
  <hyperlinks>
    <hyperlink ref="M2:O2" location="LANCEURS!A1" display="RETOUR" xr:uid="{00000000-0004-0000-1A00-000000000000}"/>
  </hyperlinks>
  <pageMargins left="0.78740157499999996" right="0.78740157499999996" top="0.984251969" bottom="0.984251969" header="0.4921259845" footer="0.4921259845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Q45"/>
  <sheetViews>
    <sheetView showRowColHeaders="0" topLeftCell="B1" workbookViewId="0">
      <pane ySplit="5" topLeftCell="A6" activePane="bottomLeft" state="frozen"/>
      <selection activeCell="B5" sqref="B5:D5"/>
      <selection pane="bottomLeft" activeCell="M2" sqref="M2:O2"/>
    </sheetView>
  </sheetViews>
  <sheetFormatPr baseColWidth="10" defaultColWidth="11.453125" defaultRowHeight="16" customHeight="1" x14ac:dyDescent="0.25"/>
  <cols>
    <col min="1" max="1" width="23.26953125" style="1" hidden="1" customWidth="1"/>
    <col min="2" max="2" width="6.7265625" style="1" customWidth="1"/>
    <col min="3" max="3" width="6.7265625" style="136" customWidth="1"/>
    <col min="4" max="4" width="25.7265625" style="1" customWidth="1"/>
    <col min="5" max="6" width="6.7265625" style="19" customWidth="1"/>
    <col min="7" max="7" width="6.7265625" style="113" customWidth="1"/>
    <col min="8" max="14" width="6.7265625" style="19" customWidth="1"/>
    <col min="15" max="15" width="8.7265625" style="112" customWidth="1"/>
    <col min="16" max="16384" width="11.453125" style="1"/>
  </cols>
  <sheetData>
    <row r="1" spans="1:17" s="19" customFormat="1" ht="25.5" thickBot="1" x14ac:dyDescent="0.55000000000000004">
      <c r="B1" s="347" t="s">
        <v>110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10"/>
      <c r="Q1" s="10"/>
    </row>
    <row r="2" spans="1:17" s="19" customFormat="1" ht="16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M2" s="361" t="s">
        <v>295</v>
      </c>
      <c r="N2" s="362"/>
      <c r="O2" s="365"/>
    </row>
    <row r="3" spans="1:17" s="19" customFormat="1" ht="16" customHeight="1" x14ac:dyDescent="0.4">
      <c r="B3" s="359" t="s">
        <v>314</v>
      </c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46"/>
      <c r="Q3" s="46"/>
    </row>
    <row r="4" spans="1:17" s="19" customFormat="1" ht="8.25" customHeight="1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1"/>
      <c r="P4" s="1"/>
      <c r="Q4" s="1"/>
    </row>
    <row r="5" spans="1:17" s="19" customFormat="1" ht="16" customHeight="1" thickBot="1" x14ac:dyDescent="0.3">
      <c r="B5" s="158" t="s">
        <v>298</v>
      </c>
      <c r="C5" s="159" t="s">
        <v>301</v>
      </c>
      <c r="D5" s="159" t="s">
        <v>299</v>
      </c>
      <c r="E5" s="159" t="s">
        <v>6</v>
      </c>
      <c r="F5" s="159" t="s">
        <v>13</v>
      </c>
      <c r="G5" s="160" t="s">
        <v>14</v>
      </c>
      <c r="H5" s="160" t="s">
        <v>0</v>
      </c>
      <c r="I5" s="160" t="s">
        <v>7</v>
      </c>
      <c r="J5" s="160" t="s">
        <v>9</v>
      </c>
      <c r="K5" s="160" t="s">
        <v>10</v>
      </c>
      <c r="L5" s="160" t="s">
        <v>15</v>
      </c>
      <c r="M5" s="160" t="s">
        <v>16</v>
      </c>
      <c r="N5" s="160" t="s">
        <v>17</v>
      </c>
      <c r="O5" s="161" t="s">
        <v>18</v>
      </c>
    </row>
    <row r="6" spans="1:17" ht="16" customHeight="1" thickTop="1" x14ac:dyDescent="0.25">
      <c r="A6" s="30" t="str">
        <f t="shared" ref="A6:A29" si="0">D6</f>
        <v>ROY, FRANÇOIS</v>
      </c>
      <c r="B6" s="89">
        <v>1</v>
      </c>
      <c r="C6" s="90" t="s">
        <v>20</v>
      </c>
      <c r="D6" s="142" t="s">
        <v>169</v>
      </c>
      <c r="E6" s="90" t="s">
        <v>19</v>
      </c>
      <c r="F6" s="143">
        <v>22</v>
      </c>
      <c r="G6" s="144">
        <v>144</v>
      </c>
      <c r="H6" s="143">
        <v>123</v>
      </c>
      <c r="I6" s="143" t="s">
        <v>56</v>
      </c>
      <c r="J6" s="143">
        <v>31</v>
      </c>
      <c r="K6" s="143">
        <v>25</v>
      </c>
      <c r="L6" s="143">
        <v>18</v>
      </c>
      <c r="M6" s="143">
        <v>3</v>
      </c>
      <c r="N6" s="143">
        <v>0</v>
      </c>
      <c r="O6" s="92">
        <v>0.85416666666666663</v>
      </c>
    </row>
    <row r="7" spans="1:17" ht="16" customHeight="1" x14ac:dyDescent="0.25">
      <c r="A7" s="30" t="str">
        <f t="shared" si="0"/>
        <v>RICHARD, MAURICE JR</v>
      </c>
      <c r="B7" s="89">
        <v>2</v>
      </c>
      <c r="C7" s="90" t="s">
        <v>20</v>
      </c>
      <c r="D7" s="142" t="s">
        <v>167</v>
      </c>
      <c r="E7" s="90" t="s">
        <v>1</v>
      </c>
      <c r="F7" s="143">
        <v>12</v>
      </c>
      <c r="G7" s="144">
        <v>74</v>
      </c>
      <c r="H7" s="143">
        <v>77</v>
      </c>
      <c r="I7" s="143" t="s">
        <v>56</v>
      </c>
      <c r="J7" s="143">
        <v>54</v>
      </c>
      <c r="K7" s="143">
        <v>70</v>
      </c>
      <c r="L7" s="143">
        <v>6</v>
      </c>
      <c r="M7" s="143">
        <v>4</v>
      </c>
      <c r="N7" s="143">
        <v>2</v>
      </c>
      <c r="O7" s="92">
        <v>1.0405405405405406</v>
      </c>
    </row>
    <row r="8" spans="1:17" ht="16" customHeight="1" x14ac:dyDescent="0.25">
      <c r="A8" s="30" t="str">
        <f t="shared" si="0"/>
        <v>PARÉ, PIERRE</v>
      </c>
      <c r="B8" s="89">
        <v>3</v>
      </c>
      <c r="C8" s="90" t="s">
        <v>20</v>
      </c>
      <c r="D8" s="142" t="s">
        <v>164</v>
      </c>
      <c r="E8" s="90" t="s">
        <v>8</v>
      </c>
      <c r="F8" s="143">
        <v>11</v>
      </c>
      <c r="G8" s="144">
        <v>49</v>
      </c>
      <c r="H8" s="143">
        <v>60</v>
      </c>
      <c r="I8" s="143" t="s">
        <v>56</v>
      </c>
      <c r="J8" s="143">
        <v>29</v>
      </c>
      <c r="K8" s="143">
        <v>27</v>
      </c>
      <c r="L8" s="143">
        <v>1</v>
      </c>
      <c r="M8" s="143">
        <v>6</v>
      </c>
      <c r="N8" s="143">
        <v>0</v>
      </c>
      <c r="O8" s="92">
        <v>1.2244897959183674</v>
      </c>
    </row>
    <row r="9" spans="1:17" ht="16" customHeight="1" x14ac:dyDescent="0.25">
      <c r="A9" s="30" t="str">
        <f t="shared" si="0"/>
        <v>DANDURAND, GILLES</v>
      </c>
      <c r="B9" s="89">
        <v>4</v>
      </c>
      <c r="C9" s="90" t="s">
        <v>20</v>
      </c>
      <c r="D9" s="142" t="s">
        <v>130</v>
      </c>
      <c r="E9" s="90" t="s">
        <v>4</v>
      </c>
      <c r="F9" s="143">
        <v>12</v>
      </c>
      <c r="G9" s="144">
        <v>64</v>
      </c>
      <c r="H9" s="143">
        <v>85</v>
      </c>
      <c r="I9" s="143" t="s">
        <v>56</v>
      </c>
      <c r="J9" s="143">
        <v>15</v>
      </c>
      <c r="K9" s="143">
        <v>18</v>
      </c>
      <c r="L9" s="143">
        <v>5</v>
      </c>
      <c r="M9" s="143">
        <v>6</v>
      </c>
      <c r="N9" s="143">
        <v>0</v>
      </c>
      <c r="O9" s="92">
        <v>1.328125</v>
      </c>
    </row>
    <row r="10" spans="1:17" ht="16" customHeight="1" x14ac:dyDescent="0.25">
      <c r="A10" s="30" t="str">
        <f t="shared" si="0"/>
        <v>ROY, ROBERT</v>
      </c>
      <c r="B10" s="89">
        <v>5</v>
      </c>
      <c r="C10" s="90" t="s">
        <v>20</v>
      </c>
      <c r="D10" s="142" t="s">
        <v>170</v>
      </c>
      <c r="E10" s="90" t="s">
        <v>3</v>
      </c>
      <c r="F10" s="143">
        <v>13</v>
      </c>
      <c r="G10" s="144">
        <v>79</v>
      </c>
      <c r="H10" s="143">
        <v>106</v>
      </c>
      <c r="I10" s="143" t="s">
        <v>56</v>
      </c>
      <c r="J10" s="143">
        <v>27</v>
      </c>
      <c r="K10" s="143">
        <v>31</v>
      </c>
      <c r="L10" s="143">
        <v>4</v>
      </c>
      <c r="M10" s="143">
        <v>9</v>
      </c>
      <c r="N10" s="143">
        <v>0</v>
      </c>
      <c r="O10" s="92">
        <v>1.3417721518987342</v>
      </c>
    </row>
    <row r="11" spans="1:17" ht="16" customHeight="1" x14ac:dyDescent="0.25">
      <c r="A11" s="30" t="str">
        <f t="shared" si="0"/>
        <v>LÉPINE, JACQUES</v>
      </c>
      <c r="B11" s="89">
        <v>6</v>
      </c>
      <c r="C11" s="90" t="s">
        <v>20</v>
      </c>
      <c r="D11" s="142" t="s">
        <v>155</v>
      </c>
      <c r="E11" s="90" t="s">
        <v>8</v>
      </c>
      <c r="F11" s="143">
        <v>19</v>
      </c>
      <c r="G11" s="144">
        <v>96.6</v>
      </c>
      <c r="H11" s="143">
        <v>139</v>
      </c>
      <c r="I11" s="143" t="s">
        <v>56</v>
      </c>
      <c r="J11" s="143">
        <v>54</v>
      </c>
      <c r="K11" s="143">
        <v>61</v>
      </c>
      <c r="L11" s="143">
        <v>10</v>
      </c>
      <c r="M11" s="143">
        <v>8</v>
      </c>
      <c r="N11" s="143">
        <v>0</v>
      </c>
      <c r="O11" s="92">
        <v>1.4389233954451346</v>
      </c>
    </row>
    <row r="12" spans="1:17" ht="16" customHeight="1" x14ac:dyDescent="0.25">
      <c r="A12" s="30" t="str">
        <f t="shared" si="0"/>
        <v>FORBES, MICHEL</v>
      </c>
      <c r="B12" s="89">
        <v>7</v>
      </c>
      <c r="C12" s="90" t="s">
        <v>20</v>
      </c>
      <c r="D12" s="142" t="s">
        <v>144</v>
      </c>
      <c r="E12" s="90" t="s">
        <v>21</v>
      </c>
      <c r="F12" s="143">
        <v>22</v>
      </c>
      <c r="G12" s="144">
        <v>128</v>
      </c>
      <c r="H12" s="143">
        <v>187</v>
      </c>
      <c r="I12" s="143" t="s">
        <v>56</v>
      </c>
      <c r="J12" s="143">
        <v>75</v>
      </c>
      <c r="K12" s="143">
        <v>41</v>
      </c>
      <c r="L12" s="143">
        <v>9</v>
      </c>
      <c r="M12" s="143">
        <v>8</v>
      </c>
      <c r="N12" s="143">
        <v>3</v>
      </c>
      <c r="O12" s="92">
        <v>1.4609375</v>
      </c>
    </row>
    <row r="13" spans="1:17" ht="16" customHeight="1" x14ac:dyDescent="0.25">
      <c r="A13" s="30" t="str">
        <f t="shared" si="0"/>
        <v>BEACON, ALLAN</v>
      </c>
      <c r="B13" s="89">
        <v>8</v>
      </c>
      <c r="C13" s="90" t="s">
        <v>20</v>
      </c>
      <c r="D13" s="142" t="s">
        <v>114</v>
      </c>
      <c r="E13" s="90" t="s">
        <v>3</v>
      </c>
      <c r="F13" s="143">
        <v>14</v>
      </c>
      <c r="G13" s="144">
        <v>78</v>
      </c>
      <c r="H13" s="143">
        <v>132</v>
      </c>
      <c r="I13" s="143" t="s">
        <v>56</v>
      </c>
      <c r="J13" s="143">
        <v>36</v>
      </c>
      <c r="K13" s="143">
        <v>14</v>
      </c>
      <c r="L13" s="143">
        <v>4</v>
      </c>
      <c r="M13" s="143">
        <v>8</v>
      </c>
      <c r="N13" s="143">
        <v>0</v>
      </c>
      <c r="O13" s="92">
        <v>1.6923076923076923</v>
      </c>
    </row>
    <row r="14" spans="1:17" ht="16" customHeight="1" x14ac:dyDescent="0.25">
      <c r="A14" s="30" t="str">
        <f t="shared" si="0"/>
        <v>POULIN, RICHARD</v>
      </c>
      <c r="B14" s="89">
        <v>9</v>
      </c>
      <c r="C14" s="90" t="s">
        <v>20</v>
      </c>
      <c r="D14" s="142" t="s">
        <v>166</v>
      </c>
      <c r="E14" s="90" t="s">
        <v>4</v>
      </c>
      <c r="F14" s="143">
        <v>14</v>
      </c>
      <c r="G14" s="144">
        <v>67</v>
      </c>
      <c r="H14" s="143">
        <v>121</v>
      </c>
      <c r="I14" s="143" t="s">
        <v>56</v>
      </c>
      <c r="J14" s="143">
        <v>31</v>
      </c>
      <c r="K14" s="143">
        <v>14</v>
      </c>
      <c r="L14" s="143">
        <v>3</v>
      </c>
      <c r="M14" s="143">
        <v>6</v>
      </c>
      <c r="N14" s="143">
        <v>1</v>
      </c>
      <c r="O14" s="92">
        <v>1.8059701492537314</v>
      </c>
    </row>
    <row r="15" spans="1:17" ht="16" customHeight="1" x14ac:dyDescent="0.25">
      <c r="A15" s="30" t="str">
        <f t="shared" si="0"/>
        <v>CHAUSSÉ, SERGE</v>
      </c>
      <c r="B15" s="89">
        <v>10</v>
      </c>
      <c r="C15" s="90" t="s">
        <v>20</v>
      </c>
      <c r="D15" s="142" t="s">
        <v>127</v>
      </c>
      <c r="E15" s="90" t="s">
        <v>1</v>
      </c>
      <c r="F15" s="143">
        <v>13</v>
      </c>
      <c r="G15" s="144">
        <v>67.3</v>
      </c>
      <c r="H15" s="143">
        <v>124</v>
      </c>
      <c r="I15" s="143" t="s">
        <v>56</v>
      </c>
      <c r="J15" s="143">
        <v>71</v>
      </c>
      <c r="K15" s="143">
        <v>23</v>
      </c>
      <c r="L15" s="143">
        <v>6</v>
      </c>
      <c r="M15" s="143">
        <v>4</v>
      </c>
      <c r="N15" s="143">
        <v>1</v>
      </c>
      <c r="O15" s="92">
        <v>1.8424962852897475</v>
      </c>
    </row>
    <row r="16" spans="1:17" ht="16" customHeight="1" x14ac:dyDescent="0.25">
      <c r="A16" s="30"/>
      <c r="B16" s="93"/>
      <c r="C16" s="94"/>
      <c r="D16" s="145"/>
      <c r="E16" s="94"/>
      <c r="F16" s="146"/>
      <c r="G16" s="147"/>
      <c r="H16" s="146"/>
      <c r="I16" s="146"/>
      <c r="J16" s="146"/>
      <c r="K16" s="146"/>
      <c r="L16" s="146"/>
      <c r="M16" s="146"/>
      <c r="N16" s="146"/>
      <c r="O16" s="96"/>
    </row>
    <row r="17" spans="1:15" ht="16" customHeight="1" x14ac:dyDescent="0.25">
      <c r="A17" s="30" t="str">
        <f t="shared" si="0"/>
        <v>DESLAURIERS, ANDRÉ</v>
      </c>
      <c r="B17" s="89">
        <v>1</v>
      </c>
      <c r="C17" s="90" t="s">
        <v>181</v>
      </c>
      <c r="D17" s="142" t="s">
        <v>134</v>
      </c>
      <c r="E17" s="90" t="s">
        <v>8</v>
      </c>
      <c r="F17" s="143">
        <v>1</v>
      </c>
      <c r="G17" s="144">
        <v>0.3</v>
      </c>
      <c r="H17" s="143">
        <v>0</v>
      </c>
      <c r="I17" s="143" t="s">
        <v>56</v>
      </c>
      <c r="J17" s="143">
        <v>0</v>
      </c>
      <c r="K17" s="143">
        <v>0</v>
      </c>
      <c r="L17" s="143">
        <v>0</v>
      </c>
      <c r="M17" s="143">
        <v>0</v>
      </c>
      <c r="N17" s="143">
        <v>0</v>
      </c>
      <c r="O17" s="92">
        <v>0</v>
      </c>
    </row>
    <row r="18" spans="1:15" ht="16" customHeight="1" x14ac:dyDescent="0.25">
      <c r="A18" s="30" t="str">
        <f t="shared" si="0"/>
        <v>CROTEAU, FRANÇOIS</v>
      </c>
      <c r="B18" s="89">
        <v>2</v>
      </c>
      <c r="C18" s="90" t="s">
        <v>181</v>
      </c>
      <c r="D18" s="142" t="s">
        <v>128</v>
      </c>
      <c r="E18" s="90" t="s">
        <v>1</v>
      </c>
      <c r="F18" s="143">
        <v>4</v>
      </c>
      <c r="G18" s="144">
        <v>8</v>
      </c>
      <c r="H18" s="143">
        <v>8</v>
      </c>
      <c r="I18" s="143" t="s">
        <v>56</v>
      </c>
      <c r="J18" s="143">
        <v>3</v>
      </c>
      <c r="K18" s="143">
        <v>0</v>
      </c>
      <c r="L18" s="143">
        <v>1</v>
      </c>
      <c r="M18" s="143">
        <v>0</v>
      </c>
      <c r="N18" s="143">
        <v>0</v>
      </c>
      <c r="O18" s="92">
        <v>1</v>
      </c>
    </row>
    <row r="19" spans="1:15" ht="16" customHeight="1" x14ac:dyDescent="0.25">
      <c r="A19" s="30" t="str">
        <f t="shared" si="0"/>
        <v>WILSON, ROBERT</v>
      </c>
      <c r="B19" s="89">
        <v>3</v>
      </c>
      <c r="C19" s="90" t="s">
        <v>181</v>
      </c>
      <c r="D19" s="142" t="s">
        <v>179</v>
      </c>
      <c r="E19" s="90" t="s">
        <v>8</v>
      </c>
      <c r="F19" s="143">
        <v>4</v>
      </c>
      <c r="G19" s="144">
        <v>10.6</v>
      </c>
      <c r="H19" s="143">
        <v>12</v>
      </c>
      <c r="I19" s="143" t="s">
        <v>56</v>
      </c>
      <c r="J19" s="143">
        <v>2</v>
      </c>
      <c r="K19" s="143">
        <v>1</v>
      </c>
      <c r="L19" s="143">
        <v>1</v>
      </c>
      <c r="M19" s="143">
        <v>0</v>
      </c>
      <c r="N19" s="143">
        <v>0</v>
      </c>
      <c r="O19" s="92">
        <v>1.1320754716981132</v>
      </c>
    </row>
    <row r="20" spans="1:15" ht="16" customHeight="1" x14ac:dyDescent="0.25">
      <c r="A20" s="30" t="str">
        <f t="shared" si="0"/>
        <v>ISABELLE, ROBERT</v>
      </c>
      <c r="B20" s="89">
        <v>4</v>
      </c>
      <c r="C20" s="90" t="s">
        <v>181</v>
      </c>
      <c r="D20" s="142" t="s">
        <v>148</v>
      </c>
      <c r="E20" s="90" t="s">
        <v>4</v>
      </c>
      <c r="F20" s="143">
        <v>5</v>
      </c>
      <c r="G20" s="144">
        <v>25.6</v>
      </c>
      <c r="H20" s="143">
        <v>30</v>
      </c>
      <c r="I20" s="143" t="s">
        <v>56</v>
      </c>
      <c r="J20" s="143">
        <v>2</v>
      </c>
      <c r="K20" s="143">
        <v>4</v>
      </c>
      <c r="L20" s="143">
        <v>0</v>
      </c>
      <c r="M20" s="143">
        <v>4</v>
      </c>
      <c r="N20" s="143">
        <v>0</v>
      </c>
      <c r="O20" s="92">
        <v>1.171875</v>
      </c>
    </row>
    <row r="21" spans="1:15" ht="16" customHeight="1" x14ac:dyDescent="0.25">
      <c r="A21" s="30" t="str">
        <f t="shared" si="0"/>
        <v>SCHILLER, SERGE</v>
      </c>
      <c r="B21" s="89">
        <v>5</v>
      </c>
      <c r="C21" s="90" t="s">
        <v>181</v>
      </c>
      <c r="D21" s="142" t="s">
        <v>173</v>
      </c>
      <c r="E21" s="90" t="s">
        <v>4</v>
      </c>
      <c r="F21" s="143">
        <v>3</v>
      </c>
      <c r="G21" s="144">
        <v>1.6</v>
      </c>
      <c r="H21" s="143">
        <v>2</v>
      </c>
      <c r="I21" s="143" t="s">
        <v>56</v>
      </c>
      <c r="J21" s="143">
        <v>0</v>
      </c>
      <c r="K21" s="143">
        <v>0</v>
      </c>
      <c r="L21" s="143">
        <v>0</v>
      </c>
      <c r="M21" s="143">
        <v>0</v>
      </c>
      <c r="N21" s="143">
        <v>0</v>
      </c>
      <c r="O21" s="92">
        <v>1.25</v>
      </c>
    </row>
    <row r="22" spans="1:15" ht="16" customHeight="1" x14ac:dyDescent="0.25">
      <c r="A22" s="30" t="str">
        <f t="shared" si="0"/>
        <v>BLOUIN, PIERRE</v>
      </c>
      <c r="B22" s="89">
        <v>6</v>
      </c>
      <c r="C22" s="90" t="s">
        <v>181</v>
      </c>
      <c r="D22" s="142" t="s">
        <v>117</v>
      </c>
      <c r="E22" s="90" t="s">
        <v>19</v>
      </c>
      <c r="F22" s="143">
        <v>5</v>
      </c>
      <c r="G22" s="144">
        <v>25</v>
      </c>
      <c r="H22" s="143">
        <v>32</v>
      </c>
      <c r="I22" s="143" t="s">
        <v>56</v>
      </c>
      <c r="J22" s="143">
        <v>13</v>
      </c>
      <c r="K22" s="143">
        <v>2</v>
      </c>
      <c r="L22" s="143">
        <v>2</v>
      </c>
      <c r="M22" s="143">
        <v>2</v>
      </c>
      <c r="N22" s="143">
        <v>0</v>
      </c>
      <c r="O22" s="92">
        <v>1.28</v>
      </c>
    </row>
    <row r="23" spans="1:15" ht="16" customHeight="1" x14ac:dyDescent="0.25">
      <c r="A23" s="30" t="str">
        <f t="shared" si="0"/>
        <v>DUBÉ, NICK</v>
      </c>
      <c r="B23" s="89">
        <v>7</v>
      </c>
      <c r="C23" s="90" t="s">
        <v>181</v>
      </c>
      <c r="D23" s="142" t="s">
        <v>137</v>
      </c>
      <c r="E23" s="90" t="s">
        <v>21</v>
      </c>
      <c r="F23" s="143">
        <v>3</v>
      </c>
      <c r="G23" s="144">
        <v>12</v>
      </c>
      <c r="H23" s="143">
        <v>21</v>
      </c>
      <c r="I23" s="143" t="s">
        <v>56</v>
      </c>
      <c r="J23" s="143">
        <v>2</v>
      </c>
      <c r="K23" s="143">
        <v>4</v>
      </c>
      <c r="L23" s="143">
        <v>0</v>
      </c>
      <c r="M23" s="143">
        <v>1</v>
      </c>
      <c r="N23" s="143">
        <v>1</v>
      </c>
      <c r="O23" s="92">
        <v>1.75</v>
      </c>
    </row>
    <row r="24" spans="1:15" ht="16" customHeight="1" x14ac:dyDescent="0.25">
      <c r="A24" s="30" t="str">
        <f t="shared" si="0"/>
        <v>LACHAPELLE, JEAN</v>
      </c>
      <c r="B24" s="89">
        <v>8</v>
      </c>
      <c r="C24" s="90" t="s">
        <v>181</v>
      </c>
      <c r="D24" s="142" t="s">
        <v>150</v>
      </c>
      <c r="E24" s="90" t="s">
        <v>21</v>
      </c>
      <c r="F24" s="143">
        <v>2</v>
      </c>
      <c r="G24" s="144">
        <v>9</v>
      </c>
      <c r="H24" s="143">
        <v>17</v>
      </c>
      <c r="I24" s="143" t="s">
        <v>56</v>
      </c>
      <c r="J24" s="143">
        <v>6</v>
      </c>
      <c r="K24" s="143">
        <v>1</v>
      </c>
      <c r="L24" s="143">
        <v>1</v>
      </c>
      <c r="M24" s="143">
        <v>0</v>
      </c>
      <c r="N24" s="143">
        <v>0</v>
      </c>
      <c r="O24" s="92">
        <v>1.8888888888888888</v>
      </c>
    </row>
    <row r="25" spans="1:15" ht="16" customHeight="1" x14ac:dyDescent="0.25">
      <c r="A25" s="30" t="str">
        <f t="shared" si="0"/>
        <v>LAJEUNESSE, JACQUES</v>
      </c>
      <c r="B25" s="89">
        <v>9</v>
      </c>
      <c r="C25" s="90" t="s">
        <v>181</v>
      </c>
      <c r="D25" s="142" t="s">
        <v>152</v>
      </c>
      <c r="E25" s="90" t="s">
        <v>4</v>
      </c>
      <c r="F25" s="143">
        <v>1</v>
      </c>
      <c r="G25" s="144">
        <v>2</v>
      </c>
      <c r="H25" s="143">
        <v>4</v>
      </c>
      <c r="I25" s="143" t="s">
        <v>56</v>
      </c>
      <c r="J25" s="143">
        <v>1</v>
      </c>
      <c r="K25" s="143">
        <v>1</v>
      </c>
      <c r="L25" s="143">
        <v>0</v>
      </c>
      <c r="M25" s="143">
        <v>0</v>
      </c>
      <c r="N25" s="143">
        <v>0</v>
      </c>
      <c r="O25" s="92">
        <v>2</v>
      </c>
    </row>
    <row r="26" spans="1:15" ht="16" customHeight="1" x14ac:dyDescent="0.25">
      <c r="A26" s="30" t="str">
        <f t="shared" si="0"/>
        <v>DANDURAND, ANDRÉ</v>
      </c>
      <c r="B26" s="89">
        <v>10</v>
      </c>
      <c r="C26" s="90" t="s">
        <v>181</v>
      </c>
      <c r="D26" s="142" t="s">
        <v>129</v>
      </c>
      <c r="E26" s="90" t="s">
        <v>1</v>
      </c>
      <c r="F26" s="143">
        <v>2</v>
      </c>
      <c r="G26" s="144">
        <v>5</v>
      </c>
      <c r="H26" s="143">
        <v>11</v>
      </c>
      <c r="I26" s="143" t="s">
        <v>56</v>
      </c>
      <c r="J26" s="143">
        <v>7</v>
      </c>
      <c r="K26" s="143">
        <v>8</v>
      </c>
      <c r="L26" s="143">
        <v>1</v>
      </c>
      <c r="M26" s="143">
        <v>0</v>
      </c>
      <c r="N26" s="143">
        <v>0</v>
      </c>
      <c r="O26" s="92">
        <v>2.2000000000000002</v>
      </c>
    </row>
    <row r="27" spans="1:15" ht="16" customHeight="1" x14ac:dyDescent="0.25">
      <c r="A27" s="30" t="str">
        <f t="shared" si="0"/>
        <v>SCHILLER, RON</v>
      </c>
      <c r="B27" s="89">
        <v>11</v>
      </c>
      <c r="C27" s="90" t="s">
        <v>181</v>
      </c>
      <c r="D27" s="142" t="s">
        <v>172</v>
      </c>
      <c r="E27" s="90" t="s">
        <v>4</v>
      </c>
      <c r="F27" s="143">
        <v>1</v>
      </c>
      <c r="G27" s="144">
        <v>1.6</v>
      </c>
      <c r="H27" s="143">
        <v>8</v>
      </c>
      <c r="I27" s="143" t="s">
        <v>56</v>
      </c>
      <c r="J27" s="143">
        <v>0</v>
      </c>
      <c r="K27" s="143">
        <v>0</v>
      </c>
      <c r="L27" s="143">
        <v>0</v>
      </c>
      <c r="M27" s="143">
        <v>0</v>
      </c>
      <c r="N27" s="143">
        <v>0</v>
      </c>
      <c r="O27" s="92">
        <v>5</v>
      </c>
    </row>
    <row r="28" spans="1:15" ht="16" customHeight="1" x14ac:dyDescent="0.25">
      <c r="A28" s="30" t="str">
        <f t="shared" si="0"/>
        <v>LÉVESQUE, GILLES</v>
      </c>
      <c r="B28" s="89">
        <v>12</v>
      </c>
      <c r="C28" s="90" t="s">
        <v>181</v>
      </c>
      <c r="D28" s="142" t="s">
        <v>156</v>
      </c>
      <c r="E28" s="90" t="s">
        <v>3</v>
      </c>
      <c r="F28" s="143">
        <v>1</v>
      </c>
      <c r="G28" s="144">
        <v>1</v>
      </c>
      <c r="H28" s="143">
        <v>11</v>
      </c>
      <c r="I28" s="143" t="s">
        <v>56</v>
      </c>
      <c r="J28" s="143">
        <v>2</v>
      </c>
      <c r="K28" s="143">
        <v>0</v>
      </c>
      <c r="L28" s="143">
        <v>0</v>
      </c>
      <c r="M28" s="143">
        <v>0</v>
      </c>
      <c r="N28" s="143">
        <v>0</v>
      </c>
      <c r="O28" s="92">
        <v>11</v>
      </c>
    </row>
    <row r="29" spans="1:15" ht="16" customHeight="1" thickBot="1" x14ac:dyDescent="0.3">
      <c r="A29" s="30" t="str">
        <f t="shared" si="0"/>
        <v>MÉNARD, JEAN-CLAUDE</v>
      </c>
      <c r="B29" s="99">
        <v>13</v>
      </c>
      <c r="C29" s="107" t="s">
        <v>181</v>
      </c>
      <c r="D29" s="152" t="s">
        <v>160</v>
      </c>
      <c r="E29" s="153" t="s">
        <v>8</v>
      </c>
      <c r="F29" s="168">
        <v>1</v>
      </c>
      <c r="G29" s="154">
        <v>1</v>
      </c>
      <c r="H29" s="153">
        <v>11</v>
      </c>
      <c r="I29" s="168" t="s">
        <v>56</v>
      </c>
      <c r="J29" s="153">
        <v>0</v>
      </c>
      <c r="K29" s="153">
        <v>0</v>
      </c>
      <c r="L29" s="164">
        <v>0</v>
      </c>
      <c r="M29" s="164">
        <v>0</v>
      </c>
      <c r="N29" s="168">
        <v>0</v>
      </c>
      <c r="O29" s="102">
        <v>11</v>
      </c>
    </row>
    <row r="30" spans="1:15" ht="16" customHeight="1" x14ac:dyDescent="0.25">
      <c r="A30" s="30"/>
      <c r="B30" s="109"/>
      <c r="C30" s="110"/>
      <c r="F30" s="111"/>
      <c r="G30" s="19"/>
      <c r="I30" s="111"/>
      <c r="L30" s="157"/>
      <c r="M30" s="157"/>
      <c r="N30" s="111"/>
      <c r="O30" s="138"/>
    </row>
    <row r="31" spans="1:15" ht="16" customHeight="1" x14ac:dyDescent="0.25">
      <c r="A31" s="30"/>
      <c r="B31" s="109"/>
      <c r="C31" s="110"/>
      <c r="F31" s="111"/>
      <c r="G31" s="157"/>
      <c r="I31" s="111"/>
      <c r="N31" s="111"/>
      <c r="O31" s="138"/>
    </row>
    <row r="32" spans="1:15" ht="16" customHeight="1" x14ac:dyDescent="0.25">
      <c r="A32" s="30"/>
      <c r="B32" s="109"/>
      <c r="C32" s="110"/>
      <c r="F32" s="111"/>
      <c r="G32" s="157"/>
      <c r="I32" s="111"/>
      <c r="N32" s="111"/>
      <c r="O32" s="138"/>
    </row>
    <row r="33" spans="1:15" ht="16" customHeight="1" x14ac:dyDescent="0.25">
      <c r="A33" s="30"/>
      <c r="B33" s="109"/>
      <c r="C33" s="110"/>
      <c r="F33" s="111"/>
      <c r="G33" s="157"/>
      <c r="I33" s="111"/>
      <c r="N33" s="111"/>
      <c r="O33" s="138"/>
    </row>
    <row r="34" spans="1:15" ht="16" customHeight="1" x14ac:dyDescent="0.25">
      <c r="A34" s="30"/>
      <c r="B34" s="109"/>
      <c r="C34" s="110"/>
      <c r="G34" s="157"/>
      <c r="O34" s="32"/>
    </row>
    <row r="35" spans="1:15" ht="16" customHeight="1" x14ac:dyDescent="0.25">
      <c r="A35" s="30"/>
      <c r="B35" s="109"/>
      <c r="C35" s="110"/>
      <c r="G35" s="157"/>
      <c r="O35" s="32"/>
    </row>
    <row r="36" spans="1:15" ht="16" customHeight="1" x14ac:dyDescent="0.25">
      <c r="A36" s="30"/>
      <c r="B36" s="109"/>
      <c r="C36" s="110"/>
      <c r="G36" s="157"/>
      <c r="O36" s="32"/>
    </row>
    <row r="37" spans="1:15" ht="16" customHeight="1" x14ac:dyDescent="0.25">
      <c r="A37" s="30"/>
      <c r="B37" s="109"/>
      <c r="C37" s="110"/>
      <c r="O37" s="32"/>
    </row>
    <row r="38" spans="1:15" ht="16" customHeight="1" x14ac:dyDescent="0.25">
      <c r="A38" s="30"/>
      <c r="B38" s="109"/>
      <c r="C38" s="110"/>
      <c r="O38" s="32"/>
    </row>
    <row r="39" spans="1:15" ht="16" customHeight="1" x14ac:dyDescent="0.25">
      <c r="A39" s="30"/>
    </row>
    <row r="40" spans="1:15" ht="16" customHeight="1" x14ac:dyDescent="0.25">
      <c r="A40" s="30"/>
    </row>
    <row r="41" spans="1:15" ht="16" customHeight="1" x14ac:dyDescent="0.25">
      <c r="A41" s="30"/>
    </row>
    <row r="42" spans="1:15" ht="16" customHeight="1" x14ac:dyDescent="0.25">
      <c r="A42" s="30"/>
    </row>
    <row r="43" spans="1:15" ht="16" customHeight="1" x14ac:dyDescent="0.25">
      <c r="A43" s="30"/>
    </row>
    <row r="44" spans="1:15" ht="16" customHeight="1" x14ac:dyDescent="0.25">
      <c r="A44" s="30"/>
    </row>
    <row r="45" spans="1:15" ht="16" customHeight="1" x14ac:dyDescent="0.25">
      <c r="A45" s="30"/>
    </row>
  </sheetData>
  <dataConsolidate/>
  <mergeCells count="3">
    <mergeCell ref="B1:O1"/>
    <mergeCell ref="M2:O2"/>
    <mergeCell ref="B3:O3"/>
  </mergeCells>
  <phoneticPr fontId="0" type="noConversion"/>
  <hyperlinks>
    <hyperlink ref="M2:O2" location="LANCEURS!A1" display="RETOUR" xr:uid="{00000000-0004-0000-1B00-000000000000}"/>
  </hyperlinks>
  <pageMargins left="0.78740157499999996" right="0.78740157499999996" top="0.984251969" bottom="0.984251969" header="0.4921259845" footer="0.4921259845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Q45"/>
  <sheetViews>
    <sheetView showRowColHeaders="0" topLeftCell="B1" workbookViewId="0">
      <pane ySplit="5" topLeftCell="A6" activePane="bottomLeft" state="frozen"/>
      <selection activeCell="B5" sqref="B5:D5"/>
      <selection pane="bottomLeft" activeCell="M2" sqref="M2:O2"/>
    </sheetView>
  </sheetViews>
  <sheetFormatPr baseColWidth="10" defaultColWidth="11.453125" defaultRowHeight="16" customHeight="1" x14ac:dyDescent="0.25"/>
  <cols>
    <col min="1" max="1" width="23.1796875" style="1" hidden="1" customWidth="1"/>
    <col min="2" max="3" width="6.7265625" style="136" customWidth="1"/>
    <col min="4" max="4" width="25.7265625" style="1" customWidth="1"/>
    <col min="5" max="6" width="6.7265625" style="19" customWidth="1"/>
    <col min="7" max="7" width="6.7265625" style="113" customWidth="1"/>
    <col min="8" max="14" width="6.7265625" style="19" customWidth="1"/>
    <col min="15" max="15" width="8.7265625" style="112" customWidth="1"/>
    <col min="16" max="16384" width="11.453125" style="1"/>
  </cols>
  <sheetData>
    <row r="1" spans="1:17" s="19" customFormat="1" ht="25.5" thickBot="1" x14ac:dyDescent="0.55000000000000004">
      <c r="B1" s="347" t="s">
        <v>110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10"/>
      <c r="Q1" s="10"/>
    </row>
    <row r="2" spans="1:17" s="19" customFormat="1" ht="16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M2" s="361" t="s">
        <v>295</v>
      </c>
      <c r="N2" s="362"/>
      <c r="O2" s="365"/>
    </row>
    <row r="3" spans="1:17" s="19" customFormat="1" ht="16" customHeight="1" x14ac:dyDescent="0.4">
      <c r="B3" s="359" t="s">
        <v>315</v>
      </c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46"/>
      <c r="Q3" s="46"/>
    </row>
    <row r="4" spans="1:17" s="19" customFormat="1" ht="8.25" customHeight="1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1"/>
      <c r="P4" s="1"/>
      <c r="Q4" s="1"/>
    </row>
    <row r="5" spans="1:17" s="19" customFormat="1" ht="16" customHeight="1" thickBot="1" x14ac:dyDescent="0.3">
      <c r="B5" s="158" t="s">
        <v>298</v>
      </c>
      <c r="C5" s="159" t="s">
        <v>301</v>
      </c>
      <c r="D5" s="159" t="s">
        <v>299</v>
      </c>
      <c r="E5" s="159" t="s">
        <v>6</v>
      </c>
      <c r="F5" s="159" t="s">
        <v>13</v>
      </c>
      <c r="G5" s="160" t="s">
        <v>14</v>
      </c>
      <c r="H5" s="160" t="s">
        <v>0</v>
      </c>
      <c r="I5" s="160" t="s">
        <v>7</v>
      </c>
      <c r="J5" s="160" t="s">
        <v>9</v>
      </c>
      <c r="K5" s="160" t="s">
        <v>10</v>
      </c>
      <c r="L5" s="160" t="s">
        <v>15</v>
      </c>
      <c r="M5" s="160" t="s">
        <v>16</v>
      </c>
      <c r="N5" s="160" t="s">
        <v>17</v>
      </c>
      <c r="O5" s="161" t="s">
        <v>18</v>
      </c>
    </row>
    <row r="6" spans="1:17" ht="16" customHeight="1" thickTop="1" x14ac:dyDescent="0.25">
      <c r="A6" s="30" t="str">
        <f t="shared" ref="A6:A26" si="0">D6</f>
        <v>ROY, FRANÇOIS</v>
      </c>
      <c r="B6" s="170">
        <v>1</v>
      </c>
      <c r="C6" s="171" t="s">
        <v>20</v>
      </c>
      <c r="D6" s="172" t="s">
        <v>169</v>
      </c>
      <c r="E6" s="171" t="s">
        <v>21</v>
      </c>
      <c r="F6" s="173">
        <v>22</v>
      </c>
      <c r="G6" s="174">
        <v>123.6</v>
      </c>
      <c r="H6" s="173">
        <v>120</v>
      </c>
      <c r="I6" s="173" t="s">
        <v>56</v>
      </c>
      <c r="J6" s="173">
        <v>14</v>
      </c>
      <c r="K6" s="173">
        <v>27</v>
      </c>
      <c r="L6" s="173">
        <v>15</v>
      </c>
      <c r="M6" s="173">
        <v>6</v>
      </c>
      <c r="N6" s="173">
        <v>0</v>
      </c>
      <c r="O6" s="175">
        <v>0.970873786407767</v>
      </c>
    </row>
    <row r="7" spans="1:17" ht="16" customHeight="1" x14ac:dyDescent="0.25">
      <c r="A7" s="30" t="str">
        <f t="shared" si="0"/>
        <v>WILSON, ROBERT</v>
      </c>
      <c r="B7" s="170">
        <v>2</v>
      </c>
      <c r="C7" s="171" t="s">
        <v>20</v>
      </c>
      <c r="D7" s="172" t="s">
        <v>179</v>
      </c>
      <c r="E7" s="171" t="s">
        <v>1</v>
      </c>
      <c r="F7" s="173">
        <v>15</v>
      </c>
      <c r="G7" s="174">
        <v>71.599999999999994</v>
      </c>
      <c r="H7" s="173">
        <v>86</v>
      </c>
      <c r="I7" s="173" t="s">
        <v>56</v>
      </c>
      <c r="J7" s="173">
        <v>29</v>
      </c>
      <c r="K7" s="173">
        <v>27</v>
      </c>
      <c r="L7" s="173">
        <v>5</v>
      </c>
      <c r="M7" s="173">
        <v>5</v>
      </c>
      <c r="N7" s="173">
        <v>1</v>
      </c>
      <c r="O7" s="175">
        <v>1.2011173184357542</v>
      </c>
    </row>
    <row r="8" spans="1:17" ht="16" customHeight="1" x14ac:dyDescent="0.25">
      <c r="A8" s="30" t="str">
        <f t="shared" si="0"/>
        <v>DANDURAND, GILLES</v>
      </c>
      <c r="B8" s="170">
        <v>3</v>
      </c>
      <c r="C8" s="171" t="s">
        <v>20</v>
      </c>
      <c r="D8" s="172" t="s">
        <v>130</v>
      </c>
      <c r="E8" s="171" t="s">
        <v>19</v>
      </c>
      <c r="F8" s="173">
        <v>13</v>
      </c>
      <c r="G8" s="174">
        <v>69</v>
      </c>
      <c r="H8" s="173">
        <v>89</v>
      </c>
      <c r="I8" s="173" t="s">
        <v>56</v>
      </c>
      <c r="J8" s="173">
        <v>26</v>
      </c>
      <c r="K8" s="173">
        <v>12</v>
      </c>
      <c r="L8" s="173">
        <v>5</v>
      </c>
      <c r="M8" s="173">
        <v>5</v>
      </c>
      <c r="N8" s="173">
        <v>0</v>
      </c>
      <c r="O8" s="175">
        <v>1.2898550724637681</v>
      </c>
    </row>
    <row r="9" spans="1:17" ht="16" customHeight="1" x14ac:dyDescent="0.25">
      <c r="A9" s="30" t="str">
        <f t="shared" si="0"/>
        <v>PARÉ, PIERRE</v>
      </c>
      <c r="B9" s="170">
        <v>4</v>
      </c>
      <c r="C9" s="171" t="s">
        <v>20</v>
      </c>
      <c r="D9" s="172" t="s">
        <v>164</v>
      </c>
      <c r="E9" s="171" t="s">
        <v>3</v>
      </c>
      <c r="F9" s="173">
        <v>18</v>
      </c>
      <c r="G9" s="174">
        <v>108.3</v>
      </c>
      <c r="H9" s="173">
        <v>148</v>
      </c>
      <c r="I9" s="173" t="s">
        <v>56</v>
      </c>
      <c r="J9" s="173">
        <v>87</v>
      </c>
      <c r="K9" s="173">
        <v>58</v>
      </c>
      <c r="L9" s="173">
        <v>12</v>
      </c>
      <c r="M9" s="173">
        <v>5</v>
      </c>
      <c r="N9" s="173">
        <v>1</v>
      </c>
      <c r="O9" s="175">
        <v>1.3665743305632503</v>
      </c>
    </row>
    <row r="10" spans="1:17" ht="16" customHeight="1" x14ac:dyDescent="0.25">
      <c r="A10" s="30" t="str">
        <f t="shared" si="0"/>
        <v>POULIN, RICHARD</v>
      </c>
      <c r="B10" s="170">
        <v>5</v>
      </c>
      <c r="C10" s="171" t="s">
        <v>20</v>
      </c>
      <c r="D10" s="172" t="s">
        <v>166</v>
      </c>
      <c r="E10" s="171" t="s">
        <v>4</v>
      </c>
      <c r="F10" s="173">
        <v>17</v>
      </c>
      <c r="G10" s="174">
        <v>85.6</v>
      </c>
      <c r="H10" s="173">
        <v>119</v>
      </c>
      <c r="I10" s="173" t="s">
        <v>56</v>
      </c>
      <c r="J10" s="173">
        <v>25</v>
      </c>
      <c r="K10" s="173">
        <v>5</v>
      </c>
      <c r="L10" s="173">
        <v>6</v>
      </c>
      <c r="M10" s="173">
        <v>5</v>
      </c>
      <c r="N10" s="173">
        <v>0</v>
      </c>
      <c r="O10" s="175">
        <v>1.3901869158878506</v>
      </c>
    </row>
    <row r="11" spans="1:17" ht="16" customHeight="1" x14ac:dyDescent="0.25">
      <c r="A11" s="30" t="str">
        <f t="shared" si="0"/>
        <v>MÉNARD, JEAN-CLAUDE</v>
      </c>
      <c r="B11" s="170">
        <v>6</v>
      </c>
      <c r="C11" s="171" t="s">
        <v>20</v>
      </c>
      <c r="D11" s="172" t="s">
        <v>160</v>
      </c>
      <c r="E11" s="171" t="s">
        <v>8</v>
      </c>
      <c r="F11" s="173">
        <v>14</v>
      </c>
      <c r="G11" s="174">
        <v>61</v>
      </c>
      <c r="H11" s="173">
        <v>85</v>
      </c>
      <c r="I11" s="173" t="s">
        <v>56</v>
      </c>
      <c r="J11" s="173">
        <v>6</v>
      </c>
      <c r="K11" s="173">
        <v>8</v>
      </c>
      <c r="L11" s="173">
        <v>5</v>
      </c>
      <c r="M11" s="173">
        <v>4</v>
      </c>
      <c r="N11" s="173">
        <v>0</v>
      </c>
      <c r="O11" s="175">
        <v>1.3934426229508197</v>
      </c>
    </row>
    <row r="12" spans="1:17" ht="16" customHeight="1" x14ac:dyDescent="0.25">
      <c r="A12" s="30" t="str">
        <f t="shared" si="0"/>
        <v>DESJARDINS, ANDRÉ</v>
      </c>
      <c r="B12" s="170">
        <v>7</v>
      </c>
      <c r="C12" s="171" t="s">
        <v>20</v>
      </c>
      <c r="D12" s="172" t="s">
        <v>132</v>
      </c>
      <c r="E12" s="171" t="s">
        <v>4</v>
      </c>
      <c r="F12" s="173">
        <v>15</v>
      </c>
      <c r="G12" s="174">
        <v>63.3</v>
      </c>
      <c r="H12" s="173">
        <v>104</v>
      </c>
      <c r="I12" s="173" t="s">
        <v>56</v>
      </c>
      <c r="J12" s="173">
        <v>49</v>
      </c>
      <c r="K12" s="173">
        <v>27</v>
      </c>
      <c r="L12" s="173">
        <v>5</v>
      </c>
      <c r="M12" s="173">
        <v>7</v>
      </c>
      <c r="N12" s="173">
        <v>1</v>
      </c>
      <c r="O12" s="175">
        <v>1.6429699842022119</v>
      </c>
    </row>
    <row r="13" spans="1:17" ht="16" customHeight="1" x14ac:dyDescent="0.25">
      <c r="A13" s="30" t="str">
        <f t="shared" si="0"/>
        <v>CHAUSSÉ, SERGE</v>
      </c>
      <c r="B13" s="170">
        <v>8</v>
      </c>
      <c r="C13" s="171" t="s">
        <v>20</v>
      </c>
      <c r="D13" s="172" t="s">
        <v>127</v>
      </c>
      <c r="E13" s="171" t="s">
        <v>1</v>
      </c>
      <c r="F13" s="173">
        <v>17</v>
      </c>
      <c r="G13" s="174">
        <v>74.599999999999994</v>
      </c>
      <c r="H13" s="173">
        <v>160</v>
      </c>
      <c r="I13" s="173" t="s">
        <v>56</v>
      </c>
      <c r="J13" s="173">
        <v>67</v>
      </c>
      <c r="K13" s="173">
        <v>18</v>
      </c>
      <c r="L13" s="173">
        <v>1</v>
      </c>
      <c r="M13" s="173">
        <v>15</v>
      </c>
      <c r="N13" s="173">
        <v>0</v>
      </c>
      <c r="O13" s="175">
        <v>2.1447721179624666</v>
      </c>
    </row>
    <row r="14" spans="1:17" ht="16" customHeight="1" x14ac:dyDescent="0.25">
      <c r="A14" s="30"/>
      <c r="B14" s="176"/>
      <c r="C14" s="177"/>
      <c r="D14" s="178"/>
      <c r="E14" s="177"/>
      <c r="F14" s="179"/>
      <c r="G14" s="180"/>
      <c r="H14" s="179"/>
      <c r="I14" s="179"/>
      <c r="J14" s="179"/>
      <c r="K14" s="179"/>
      <c r="L14" s="179"/>
      <c r="M14" s="179"/>
      <c r="N14" s="179"/>
      <c r="O14" s="181"/>
    </row>
    <row r="15" spans="1:17" ht="16" customHeight="1" x14ac:dyDescent="0.25">
      <c r="A15" s="30" t="str">
        <f t="shared" si="0"/>
        <v>BLOUIN, PIERRE</v>
      </c>
      <c r="B15" s="170">
        <v>1</v>
      </c>
      <c r="C15" s="171" t="s">
        <v>181</v>
      </c>
      <c r="D15" s="172" t="s">
        <v>117</v>
      </c>
      <c r="E15" s="171" t="s">
        <v>1</v>
      </c>
      <c r="F15" s="173">
        <v>1</v>
      </c>
      <c r="G15" s="174">
        <v>2.6</v>
      </c>
      <c r="H15" s="173">
        <v>0</v>
      </c>
      <c r="I15" s="173" t="s">
        <v>56</v>
      </c>
      <c r="J15" s="173">
        <v>0</v>
      </c>
      <c r="K15" s="173">
        <v>0</v>
      </c>
      <c r="L15" s="173">
        <v>0</v>
      </c>
      <c r="M15" s="173">
        <v>0</v>
      </c>
      <c r="N15" s="173">
        <v>0</v>
      </c>
      <c r="O15" s="175">
        <v>0</v>
      </c>
    </row>
    <row r="16" spans="1:17" ht="16" customHeight="1" x14ac:dyDescent="0.25">
      <c r="A16" s="30" t="str">
        <f t="shared" si="0"/>
        <v>RICHARD, MAURICE JR</v>
      </c>
      <c r="B16" s="170">
        <v>2</v>
      </c>
      <c r="C16" s="171" t="s">
        <v>181</v>
      </c>
      <c r="D16" s="172" t="s">
        <v>167</v>
      </c>
      <c r="E16" s="171" t="s">
        <v>19</v>
      </c>
      <c r="F16" s="173">
        <v>5</v>
      </c>
      <c r="G16" s="174">
        <v>28</v>
      </c>
      <c r="H16" s="173">
        <v>23</v>
      </c>
      <c r="I16" s="173" t="s">
        <v>56</v>
      </c>
      <c r="J16" s="173">
        <v>16</v>
      </c>
      <c r="K16" s="173">
        <v>21</v>
      </c>
      <c r="L16" s="173">
        <v>4</v>
      </c>
      <c r="M16" s="173">
        <v>1</v>
      </c>
      <c r="N16" s="173">
        <v>0</v>
      </c>
      <c r="O16" s="175">
        <v>0.8214285714285714</v>
      </c>
    </row>
    <row r="17" spans="1:15" ht="16" customHeight="1" x14ac:dyDescent="0.25">
      <c r="A17" s="30" t="str">
        <f t="shared" si="0"/>
        <v>DESLANDES, PIERRE</v>
      </c>
      <c r="B17" s="170">
        <v>3</v>
      </c>
      <c r="C17" s="171" t="s">
        <v>181</v>
      </c>
      <c r="D17" s="172" t="s">
        <v>133</v>
      </c>
      <c r="E17" s="171" t="s">
        <v>19</v>
      </c>
      <c r="F17" s="173">
        <v>9</v>
      </c>
      <c r="G17" s="174">
        <v>53</v>
      </c>
      <c r="H17" s="173">
        <v>59</v>
      </c>
      <c r="I17" s="173" t="s">
        <v>56</v>
      </c>
      <c r="J17" s="173">
        <v>16</v>
      </c>
      <c r="K17" s="173">
        <v>25</v>
      </c>
      <c r="L17" s="173">
        <v>5</v>
      </c>
      <c r="M17" s="173">
        <v>3</v>
      </c>
      <c r="N17" s="173">
        <v>1</v>
      </c>
      <c r="O17" s="175">
        <v>1.1132075471698113</v>
      </c>
    </row>
    <row r="18" spans="1:15" ht="16" customHeight="1" x14ac:dyDescent="0.25">
      <c r="A18" s="30" t="str">
        <f t="shared" si="0"/>
        <v>ISABELLE, ROBERT</v>
      </c>
      <c r="B18" s="170">
        <v>4</v>
      </c>
      <c r="C18" s="171" t="s">
        <v>181</v>
      </c>
      <c r="D18" s="172" t="s">
        <v>148</v>
      </c>
      <c r="E18" s="171" t="s">
        <v>21</v>
      </c>
      <c r="F18" s="173">
        <v>10</v>
      </c>
      <c r="G18" s="174">
        <v>34.299999999999997</v>
      </c>
      <c r="H18" s="173">
        <v>49</v>
      </c>
      <c r="I18" s="173" t="s">
        <v>56</v>
      </c>
      <c r="J18" s="173">
        <v>5</v>
      </c>
      <c r="K18" s="173">
        <v>1</v>
      </c>
      <c r="L18" s="173">
        <v>1</v>
      </c>
      <c r="M18" s="173">
        <v>2</v>
      </c>
      <c r="N18" s="173">
        <v>0</v>
      </c>
      <c r="O18" s="175">
        <v>1.4285714285714286</v>
      </c>
    </row>
    <row r="19" spans="1:15" ht="16" customHeight="1" x14ac:dyDescent="0.25">
      <c r="A19" s="30" t="str">
        <f t="shared" si="0"/>
        <v>BEACON, ALLAN</v>
      </c>
      <c r="B19" s="170">
        <v>5</v>
      </c>
      <c r="C19" s="171" t="s">
        <v>181</v>
      </c>
      <c r="D19" s="172" t="s">
        <v>114</v>
      </c>
      <c r="E19" s="171" t="s">
        <v>8</v>
      </c>
      <c r="F19" s="173">
        <v>12</v>
      </c>
      <c r="G19" s="174">
        <v>49</v>
      </c>
      <c r="H19" s="173">
        <v>73</v>
      </c>
      <c r="I19" s="173" t="s">
        <v>56</v>
      </c>
      <c r="J19" s="173">
        <v>25</v>
      </c>
      <c r="K19" s="173">
        <v>5</v>
      </c>
      <c r="L19" s="173">
        <v>4</v>
      </c>
      <c r="M19" s="173">
        <v>2</v>
      </c>
      <c r="N19" s="173">
        <v>1</v>
      </c>
      <c r="O19" s="175">
        <v>1.489795918367347</v>
      </c>
    </row>
    <row r="20" spans="1:15" ht="16" customHeight="1" x14ac:dyDescent="0.25">
      <c r="A20" s="30" t="str">
        <f t="shared" si="0"/>
        <v>DUBÉ, NICK</v>
      </c>
      <c r="B20" s="170">
        <v>6</v>
      </c>
      <c r="C20" s="171" t="s">
        <v>181</v>
      </c>
      <c r="D20" s="172" t="s">
        <v>137</v>
      </c>
      <c r="E20" s="171" t="s">
        <v>3</v>
      </c>
      <c r="F20" s="173">
        <v>9</v>
      </c>
      <c r="G20" s="174">
        <v>43.6</v>
      </c>
      <c r="H20" s="173">
        <v>74</v>
      </c>
      <c r="I20" s="173" t="s">
        <v>56</v>
      </c>
      <c r="J20" s="173">
        <v>7</v>
      </c>
      <c r="K20" s="173">
        <v>3</v>
      </c>
      <c r="L20" s="173">
        <v>2</v>
      </c>
      <c r="M20" s="173">
        <v>5</v>
      </c>
      <c r="N20" s="173">
        <v>0</v>
      </c>
      <c r="O20" s="175">
        <v>1.6972477064220184</v>
      </c>
    </row>
    <row r="21" spans="1:15" ht="16" customHeight="1" x14ac:dyDescent="0.25">
      <c r="A21" s="30" t="str">
        <f t="shared" si="0"/>
        <v>CROTEAU, FRANÇOIS</v>
      </c>
      <c r="B21" s="170">
        <v>7</v>
      </c>
      <c r="C21" s="171" t="s">
        <v>181</v>
      </c>
      <c r="D21" s="172" t="s">
        <v>128</v>
      </c>
      <c r="E21" s="171" t="s">
        <v>21</v>
      </c>
      <c r="F21" s="173">
        <v>1</v>
      </c>
      <c r="G21" s="174">
        <v>7</v>
      </c>
      <c r="H21" s="173">
        <v>12</v>
      </c>
      <c r="I21" s="173" t="s">
        <v>56</v>
      </c>
      <c r="J21" s="173">
        <v>4</v>
      </c>
      <c r="K21" s="173">
        <v>1</v>
      </c>
      <c r="L21" s="173">
        <v>1</v>
      </c>
      <c r="M21" s="173">
        <v>1</v>
      </c>
      <c r="N21" s="173">
        <v>0</v>
      </c>
      <c r="O21" s="175">
        <v>1.7142857142857142</v>
      </c>
    </row>
    <row r="22" spans="1:15" ht="16" customHeight="1" x14ac:dyDescent="0.25">
      <c r="A22" s="30" t="str">
        <f t="shared" si="0"/>
        <v>BROUILLETTE, LUCIEN</v>
      </c>
      <c r="B22" s="170">
        <v>8</v>
      </c>
      <c r="C22" s="171" t="s">
        <v>181</v>
      </c>
      <c r="D22" s="172" t="s">
        <v>123</v>
      </c>
      <c r="E22" s="171" t="s">
        <v>8</v>
      </c>
      <c r="F22" s="173">
        <v>9</v>
      </c>
      <c r="G22" s="174">
        <v>40</v>
      </c>
      <c r="H22" s="173">
        <v>69</v>
      </c>
      <c r="I22" s="173" t="s">
        <v>56</v>
      </c>
      <c r="J22" s="173">
        <v>27</v>
      </c>
      <c r="K22" s="173">
        <v>24</v>
      </c>
      <c r="L22" s="173">
        <v>2</v>
      </c>
      <c r="M22" s="173">
        <v>5</v>
      </c>
      <c r="N22" s="173">
        <v>1</v>
      </c>
      <c r="O22" s="175">
        <v>1.7250000000000001</v>
      </c>
    </row>
    <row r="23" spans="1:15" ht="16" customHeight="1" x14ac:dyDescent="0.25">
      <c r="A23" s="30" t="str">
        <f t="shared" si="0"/>
        <v>LACHAPELLE, JEAN</v>
      </c>
      <c r="B23" s="170">
        <v>9</v>
      </c>
      <c r="C23" s="171" t="s">
        <v>181</v>
      </c>
      <c r="D23" s="172" t="s">
        <v>150</v>
      </c>
      <c r="E23" s="171" t="s">
        <v>4</v>
      </c>
      <c r="F23" s="173">
        <v>2</v>
      </c>
      <c r="G23" s="174">
        <v>6</v>
      </c>
      <c r="H23" s="173">
        <v>15</v>
      </c>
      <c r="I23" s="173" t="s">
        <v>56</v>
      </c>
      <c r="J23" s="173">
        <v>4</v>
      </c>
      <c r="K23" s="173">
        <v>1</v>
      </c>
      <c r="L23" s="173">
        <v>0</v>
      </c>
      <c r="M23" s="173">
        <v>1</v>
      </c>
      <c r="N23" s="173">
        <v>0</v>
      </c>
      <c r="O23" s="175">
        <v>2.5</v>
      </c>
    </row>
    <row r="24" spans="1:15" ht="16" customHeight="1" x14ac:dyDescent="0.25">
      <c r="A24" s="30" t="str">
        <f t="shared" si="0"/>
        <v>DESLAURIERS, ANDRÉ</v>
      </c>
      <c r="B24" s="170">
        <v>10</v>
      </c>
      <c r="C24" s="171" t="s">
        <v>181</v>
      </c>
      <c r="D24" s="172" t="s">
        <v>134</v>
      </c>
      <c r="E24" s="171" t="s">
        <v>3</v>
      </c>
      <c r="F24" s="173">
        <v>1</v>
      </c>
      <c r="G24" s="174">
        <v>2</v>
      </c>
      <c r="H24" s="173">
        <v>6</v>
      </c>
      <c r="I24" s="173" t="s">
        <v>56</v>
      </c>
      <c r="J24" s="173">
        <v>0</v>
      </c>
      <c r="K24" s="173">
        <v>0</v>
      </c>
      <c r="L24" s="173">
        <v>0</v>
      </c>
      <c r="M24" s="173">
        <v>0</v>
      </c>
      <c r="N24" s="173">
        <v>0</v>
      </c>
      <c r="O24" s="175">
        <v>3</v>
      </c>
    </row>
    <row r="25" spans="1:15" ht="16" customHeight="1" x14ac:dyDescent="0.25">
      <c r="A25" s="30" t="str">
        <f t="shared" si="0"/>
        <v>BLOUIN, STÉPHANE</v>
      </c>
      <c r="B25" s="170">
        <v>11</v>
      </c>
      <c r="C25" s="171" t="s">
        <v>181</v>
      </c>
      <c r="D25" s="172" t="s">
        <v>118</v>
      </c>
      <c r="E25" s="171" t="s">
        <v>8</v>
      </c>
      <c r="F25" s="173">
        <v>1</v>
      </c>
      <c r="G25" s="174">
        <v>1</v>
      </c>
      <c r="H25" s="173">
        <v>6</v>
      </c>
      <c r="I25" s="173" t="s">
        <v>56</v>
      </c>
      <c r="J25" s="173">
        <v>2</v>
      </c>
      <c r="K25" s="173">
        <v>0</v>
      </c>
      <c r="L25" s="173">
        <v>0</v>
      </c>
      <c r="M25" s="173">
        <v>0</v>
      </c>
      <c r="N25" s="173">
        <v>0</v>
      </c>
      <c r="O25" s="175">
        <v>6</v>
      </c>
    </row>
    <row r="26" spans="1:15" ht="16" customHeight="1" thickBot="1" x14ac:dyDescent="0.3">
      <c r="A26" s="30" t="str">
        <f t="shared" si="0"/>
        <v>FAUCHER, RENÉ</v>
      </c>
      <c r="B26" s="182">
        <v>12</v>
      </c>
      <c r="C26" s="183" t="s">
        <v>181</v>
      </c>
      <c r="D26" s="184" t="s">
        <v>142</v>
      </c>
      <c r="E26" s="183" t="s">
        <v>8</v>
      </c>
      <c r="F26" s="185">
        <v>1</v>
      </c>
      <c r="G26" s="186">
        <v>1.6</v>
      </c>
      <c r="H26" s="185">
        <v>10</v>
      </c>
      <c r="I26" s="185" t="s">
        <v>56</v>
      </c>
      <c r="J26" s="185">
        <v>1</v>
      </c>
      <c r="K26" s="185">
        <v>0</v>
      </c>
      <c r="L26" s="185">
        <v>0</v>
      </c>
      <c r="M26" s="185">
        <v>0</v>
      </c>
      <c r="N26" s="185">
        <v>0</v>
      </c>
      <c r="O26" s="187">
        <v>6.25</v>
      </c>
    </row>
    <row r="27" spans="1:15" ht="16" customHeight="1" x14ac:dyDescent="0.25">
      <c r="A27" s="30"/>
      <c r="B27" s="110"/>
      <c r="C27" s="110"/>
      <c r="E27" s="110"/>
      <c r="F27" s="111"/>
      <c r="G27" s="1"/>
      <c r="H27" s="111"/>
      <c r="I27" s="111"/>
      <c r="J27" s="111"/>
      <c r="K27" s="111"/>
      <c r="L27" s="111"/>
      <c r="M27" s="111"/>
      <c r="N27" s="111"/>
      <c r="O27" s="138"/>
    </row>
    <row r="28" spans="1:15" ht="16" customHeight="1" x14ac:dyDescent="0.25">
      <c r="A28" s="30"/>
      <c r="B28" s="110"/>
      <c r="C28" s="110"/>
      <c r="E28" s="110"/>
      <c r="F28" s="111"/>
      <c r="G28" s="137"/>
      <c r="H28" s="111"/>
      <c r="I28" s="111"/>
      <c r="J28" s="111"/>
      <c r="K28" s="111"/>
      <c r="L28" s="111"/>
      <c r="M28" s="111"/>
      <c r="N28" s="111"/>
      <c r="O28" s="138"/>
    </row>
    <row r="29" spans="1:15" ht="16" customHeight="1" x14ac:dyDescent="0.25">
      <c r="A29" s="30"/>
      <c r="B29" s="110"/>
      <c r="C29" s="110"/>
      <c r="F29" s="111"/>
      <c r="I29" s="111"/>
      <c r="L29" s="157"/>
      <c r="M29" s="157"/>
      <c r="N29" s="111"/>
      <c r="O29" s="138"/>
    </row>
    <row r="30" spans="1:15" ht="16" customHeight="1" x14ac:dyDescent="0.25">
      <c r="A30" s="30"/>
      <c r="B30" s="110"/>
      <c r="C30" s="110"/>
      <c r="F30" s="111"/>
      <c r="G30" s="19"/>
      <c r="I30" s="111"/>
      <c r="L30" s="157"/>
      <c r="M30" s="157"/>
      <c r="N30" s="111"/>
      <c r="O30" s="138"/>
    </row>
    <row r="31" spans="1:15" ht="16" customHeight="1" x14ac:dyDescent="0.25">
      <c r="A31" s="30"/>
      <c r="B31" s="110"/>
      <c r="C31" s="110"/>
      <c r="F31" s="111"/>
      <c r="G31" s="157"/>
      <c r="I31" s="111"/>
      <c r="N31" s="111"/>
      <c r="O31" s="138"/>
    </row>
    <row r="32" spans="1:15" ht="16" customHeight="1" x14ac:dyDescent="0.25">
      <c r="A32" s="30"/>
      <c r="B32" s="110"/>
      <c r="C32" s="110"/>
      <c r="F32" s="111"/>
      <c r="G32" s="157"/>
      <c r="I32" s="111"/>
      <c r="N32" s="111"/>
      <c r="O32" s="138"/>
    </row>
    <row r="33" spans="1:15" ht="16" customHeight="1" x14ac:dyDescent="0.25">
      <c r="A33" s="30"/>
      <c r="B33" s="110"/>
      <c r="C33" s="110"/>
      <c r="F33" s="111"/>
      <c r="G33" s="157"/>
      <c r="I33" s="111"/>
      <c r="N33" s="111"/>
      <c r="O33" s="138"/>
    </row>
    <row r="34" spans="1:15" ht="16" customHeight="1" x14ac:dyDescent="0.25">
      <c r="A34" s="30"/>
      <c r="B34" s="110"/>
      <c r="C34" s="110"/>
      <c r="G34" s="157"/>
      <c r="O34" s="32"/>
    </row>
    <row r="35" spans="1:15" ht="16" customHeight="1" x14ac:dyDescent="0.25">
      <c r="A35" s="30"/>
      <c r="B35" s="110"/>
      <c r="C35" s="110"/>
      <c r="G35" s="157"/>
      <c r="O35" s="32"/>
    </row>
    <row r="36" spans="1:15" ht="16" customHeight="1" x14ac:dyDescent="0.25">
      <c r="A36" s="30"/>
      <c r="B36" s="110"/>
      <c r="C36" s="110"/>
      <c r="G36" s="157"/>
      <c r="O36" s="32"/>
    </row>
    <row r="37" spans="1:15" ht="16" customHeight="1" x14ac:dyDescent="0.25">
      <c r="A37" s="30"/>
      <c r="B37" s="110"/>
      <c r="C37" s="110"/>
      <c r="O37" s="32"/>
    </row>
    <row r="38" spans="1:15" ht="16" customHeight="1" x14ac:dyDescent="0.25">
      <c r="A38" s="30"/>
      <c r="B38" s="110"/>
      <c r="C38" s="110"/>
      <c r="O38" s="32"/>
    </row>
    <row r="39" spans="1:15" ht="16" customHeight="1" x14ac:dyDescent="0.25">
      <c r="A39" s="30"/>
    </row>
    <row r="40" spans="1:15" ht="16" customHeight="1" x14ac:dyDescent="0.25">
      <c r="A40" s="30"/>
    </row>
    <row r="41" spans="1:15" ht="16" customHeight="1" x14ac:dyDescent="0.25">
      <c r="A41" s="30"/>
    </row>
    <row r="42" spans="1:15" ht="16" customHeight="1" x14ac:dyDescent="0.25">
      <c r="A42" s="30"/>
    </row>
    <row r="43" spans="1:15" ht="16" customHeight="1" x14ac:dyDescent="0.25">
      <c r="A43" s="30"/>
    </row>
    <row r="44" spans="1:15" ht="16" customHeight="1" x14ac:dyDescent="0.25">
      <c r="A44" s="30"/>
    </row>
    <row r="45" spans="1:15" ht="16" customHeight="1" x14ac:dyDescent="0.25">
      <c r="A45" s="30"/>
    </row>
  </sheetData>
  <dataConsolidate/>
  <mergeCells count="3">
    <mergeCell ref="B1:O1"/>
    <mergeCell ref="M2:O2"/>
    <mergeCell ref="B3:O3"/>
  </mergeCells>
  <phoneticPr fontId="0" type="noConversion"/>
  <hyperlinks>
    <hyperlink ref="M2:O2" location="LANCEURS!A1" display="RETOUR" xr:uid="{00000000-0004-0000-1C00-000000000000}"/>
  </hyperlinks>
  <pageMargins left="0.78740157499999996" right="0.78740157499999996" top="0.984251969" bottom="0.984251969" header="0.4921259845" footer="0.4921259845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Q45"/>
  <sheetViews>
    <sheetView showRowColHeaders="0" topLeftCell="B1" workbookViewId="0">
      <pane ySplit="5" topLeftCell="A6" activePane="bottomLeft" state="frozen"/>
      <selection activeCell="B5" sqref="B5:D5"/>
      <selection pane="bottomLeft" activeCell="M2" sqref="M2:O2"/>
    </sheetView>
  </sheetViews>
  <sheetFormatPr baseColWidth="10" defaultColWidth="11.453125" defaultRowHeight="16" customHeight="1" x14ac:dyDescent="0.25"/>
  <cols>
    <col min="1" max="1" width="23.1796875" style="1" hidden="1" customWidth="1"/>
    <col min="2" max="3" width="6.7265625" style="136" customWidth="1"/>
    <col min="4" max="4" width="25.7265625" style="1" customWidth="1"/>
    <col min="5" max="6" width="6.7265625" style="19" customWidth="1"/>
    <col min="7" max="7" width="6.7265625" style="113" customWidth="1"/>
    <col min="8" max="14" width="6.7265625" style="19" customWidth="1"/>
    <col min="15" max="15" width="8.7265625" style="112" customWidth="1"/>
    <col min="16" max="16384" width="11.453125" style="1"/>
  </cols>
  <sheetData>
    <row r="1" spans="1:17" s="19" customFormat="1" ht="25.5" thickBot="1" x14ac:dyDescent="0.55000000000000004">
      <c r="B1" s="347" t="s">
        <v>110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10"/>
      <c r="Q1" s="10"/>
    </row>
    <row r="2" spans="1:17" s="19" customFormat="1" ht="16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M2" s="361" t="s">
        <v>295</v>
      </c>
      <c r="N2" s="362"/>
      <c r="O2" s="365"/>
    </row>
    <row r="3" spans="1:17" s="19" customFormat="1" ht="16" customHeight="1" x14ac:dyDescent="0.4">
      <c r="B3" s="359" t="s">
        <v>316</v>
      </c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46"/>
      <c r="Q3" s="46"/>
    </row>
    <row r="4" spans="1:17" s="19" customFormat="1" ht="8.25" customHeight="1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1"/>
      <c r="P4" s="1"/>
      <c r="Q4" s="1"/>
    </row>
    <row r="5" spans="1:17" s="19" customFormat="1" ht="16" customHeight="1" thickBot="1" x14ac:dyDescent="0.3">
      <c r="B5" s="158" t="s">
        <v>298</v>
      </c>
      <c r="C5" s="159" t="s">
        <v>301</v>
      </c>
      <c r="D5" s="159" t="s">
        <v>299</v>
      </c>
      <c r="E5" s="159" t="s">
        <v>6</v>
      </c>
      <c r="F5" s="159" t="s">
        <v>13</v>
      </c>
      <c r="G5" s="160" t="s">
        <v>14</v>
      </c>
      <c r="H5" s="160" t="s">
        <v>0</v>
      </c>
      <c r="I5" s="160" t="s">
        <v>7</v>
      </c>
      <c r="J5" s="160" t="s">
        <v>9</v>
      </c>
      <c r="K5" s="160" t="s">
        <v>10</v>
      </c>
      <c r="L5" s="160" t="s">
        <v>15</v>
      </c>
      <c r="M5" s="160" t="s">
        <v>16</v>
      </c>
      <c r="N5" s="160" t="s">
        <v>17</v>
      </c>
      <c r="O5" s="161" t="s">
        <v>18</v>
      </c>
    </row>
    <row r="6" spans="1:17" ht="16" customHeight="1" thickTop="1" x14ac:dyDescent="0.25">
      <c r="A6" s="30" t="str">
        <f t="shared" ref="A6:A24" si="0">D6</f>
        <v>PARÉ, PIERRE</v>
      </c>
      <c r="B6" s="170">
        <v>1</v>
      </c>
      <c r="C6" s="171" t="s">
        <v>20</v>
      </c>
      <c r="D6" s="172" t="s">
        <v>164</v>
      </c>
      <c r="E6" s="171" t="s">
        <v>3</v>
      </c>
      <c r="F6" s="173">
        <v>20</v>
      </c>
      <c r="G6" s="174">
        <v>114.6</v>
      </c>
      <c r="H6" s="173">
        <v>111</v>
      </c>
      <c r="I6" s="173" t="s">
        <v>56</v>
      </c>
      <c r="J6" s="173">
        <v>68</v>
      </c>
      <c r="K6" s="173">
        <v>62</v>
      </c>
      <c r="L6" s="173">
        <v>16</v>
      </c>
      <c r="M6" s="173">
        <v>3</v>
      </c>
      <c r="N6" s="173">
        <v>0</v>
      </c>
      <c r="O6" s="175">
        <v>0.96858638743455505</v>
      </c>
    </row>
    <row r="7" spans="1:17" ht="16" customHeight="1" x14ac:dyDescent="0.25">
      <c r="A7" s="30" t="str">
        <f t="shared" si="0"/>
        <v>ROY, FRANÇOIS</v>
      </c>
      <c r="B7" s="170">
        <v>2</v>
      </c>
      <c r="C7" s="171" t="s">
        <v>20</v>
      </c>
      <c r="D7" s="172" t="s">
        <v>169</v>
      </c>
      <c r="E7" s="171" t="s">
        <v>19</v>
      </c>
      <c r="F7" s="173">
        <v>20</v>
      </c>
      <c r="G7" s="174">
        <v>115</v>
      </c>
      <c r="H7" s="173">
        <v>137</v>
      </c>
      <c r="I7" s="173" t="s">
        <v>56</v>
      </c>
      <c r="J7" s="173">
        <v>21</v>
      </c>
      <c r="K7" s="173">
        <v>37</v>
      </c>
      <c r="L7" s="173">
        <v>5</v>
      </c>
      <c r="M7" s="173">
        <v>12</v>
      </c>
      <c r="N7" s="173">
        <v>1</v>
      </c>
      <c r="O7" s="175">
        <v>1.191304347826087</v>
      </c>
    </row>
    <row r="8" spans="1:17" ht="16" customHeight="1" x14ac:dyDescent="0.25">
      <c r="A8" s="30" t="str">
        <f t="shared" si="0"/>
        <v>MÉNARD, JEAN-CLAUDE</v>
      </c>
      <c r="B8" s="170">
        <v>3</v>
      </c>
      <c r="C8" s="171" t="s">
        <v>20</v>
      </c>
      <c r="D8" s="172" t="s">
        <v>160</v>
      </c>
      <c r="E8" s="171" t="s">
        <v>8</v>
      </c>
      <c r="F8" s="173">
        <v>22</v>
      </c>
      <c r="G8" s="174">
        <v>118.3</v>
      </c>
      <c r="H8" s="173">
        <v>156</v>
      </c>
      <c r="I8" s="173" t="s">
        <v>56</v>
      </c>
      <c r="J8" s="173">
        <v>12</v>
      </c>
      <c r="K8" s="173">
        <v>20</v>
      </c>
      <c r="L8" s="173">
        <v>13</v>
      </c>
      <c r="M8" s="173">
        <v>5</v>
      </c>
      <c r="N8" s="173">
        <v>0</v>
      </c>
      <c r="O8" s="175">
        <v>1.3186813186813187</v>
      </c>
    </row>
    <row r="9" spans="1:17" ht="16" customHeight="1" x14ac:dyDescent="0.25">
      <c r="A9" s="30" t="str">
        <f t="shared" si="0"/>
        <v>CHAUSSÉ, SERGE</v>
      </c>
      <c r="B9" s="170">
        <v>4</v>
      </c>
      <c r="C9" s="171" t="s">
        <v>20</v>
      </c>
      <c r="D9" s="172" t="s">
        <v>127</v>
      </c>
      <c r="E9" s="171" t="s">
        <v>1</v>
      </c>
      <c r="F9" s="173">
        <v>21</v>
      </c>
      <c r="G9" s="174">
        <v>101</v>
      </c>
      <c r="H9" s="173">
        <v>134</v>
      </c>
      <c r="I9" s="173" t="s">
        <v>56</v>
      </c>
      <c r="J9" s="173">
        <v>94</v>
      </c>
      <c r="K9" s="173">
        <v>25</v>
      </c>
      <c r="L9" s="173">
        <v>7</v>
      </c>
      <c r="M9" s="173">
        <v>9</v>
      </c>
      <c r="N9" s="173">
        <v>1</v>
      </c>
      <c r="O9" s="175">
        <v>1.3267326732673268</v>
      </c>
    </row>
    <row r="10" spans="1:17" ht="16" customHeight="1" x14ac:dyDescent="0.25">
      <c r="A10" s="30" t="str">
        <f t="shared" si="0"/>
        <v>FORBES, MICHEL</v>
      </c>
      <c r="B10" s="170">
        <v>5</v>
      </c>
      <c r="C10" s="171" t="s">
        <v>20</v>
      </c>
      <c r="D10" s="172" t="s">
        <v>144</v>
      </c>
      <c r="E10" s="171" t="s">
        <v>57</v>
      </c>
      <c r="F10" s="173">
        <v>17</v>
      </c>
      <c r="G10" s="174">
        <v>94</v>
      </c>
      <c r="H10" s="173">
        <v>133</v>
      </c>
      <c r="I10" s="173" t="s">
        <v>56</v>
      </c>
      <c r="J10" s="173">
        <v>69</v>
      </c>
      <c r="K10" s="173">
        <v>52</v>
      </c>
      <c r="L10" s="173">
        <v>7</v>
      </c>
      <c r="M10" s="173">
        <v>9</v>
      </c>
      <c r="N10" s="173">
        <v>1</v>
      </c>
      <c r="O10" s="175">
        <v>1.4148936170212767</v>
      </c>
    </row>
    <row r="11" spans="1:17" ht="16" customHeight="1" x14ac:dyDescent="0.25">
      <c r="A11" s="30" t="str">
        <f t="shared" si="0"/>
        <v>ISABELLE, ROBERT</v>
      </c>
      <c r="B11" s="170">
        <v>6</v>
      </c>
      <c r="C11" s="171" t="s">
        <v>20</v>
      </c>
      <c r="D11" s="172" t="s">
        <v>148</v>
      </c>
      <c r="E11" s="171" t="s">
        <v>4</v>
      </c>
      <c r="F11" s="173">
        <v>19</v>
      </c>
      <c r="G11" s="174">
        <v>101.6</v>
      </c>
      <c r="H11" s="173">
        <v>149</v>
      </c>
      <c r="I11" s="173" t="s">
        <v>56</v>
      </c>
      <c r="J11" s="173">
        <v>32</v>
      </c>
      <c r="K11" s="173">
        <v>19</v>
      </c>
      <c r="L11" s="173">
        <v>8</v>
      </c>
      <c r="M11" s="173">
        <v>8</v>
      </c>
      <c r="N11" s="173">
        <v>1</v>
      </c>
      <c r="O11" s="175">
        <v>1.4665354330708662</v>
      </c>
    </row>
    <row r="12" spans="1:17" ht="16" customHeight="1" x14ac:dyDescent="0.25">
      <c r="A12" s="30"/>
      <c r="B12" s="176"/>
      <c r="C12" s="177"/>
      <c r="D12" s="178"/>
      <c r="E12" s="177"/>
      <c r="F12" s="179"/>
      <c r="G12" s="180"/>
      <c r="H12" s="179"/>
      <c r="I12" s="179"/>
      <c r="J12" s="179"/>
      <c r="K12" s="179"/>
      <c r="L12" s="179"/>
      <c r="M12" s="179"/>
      <c r="N12" s="179"/>
      <c r="O12" s="181"/>
    </row>
    <row r="13" spans="1:17" ht="16" customHeight="1" x14ac:dyDescent="0.25">
      <c r="A13" s="30" t="str">
        <f t="shared" si="0"/>
        <v>LANDRIGAN, DANNY</v>
      </c>
      <c r="B13" s="170">
        <v>1</v>
      </c>
      <c r="C13" s="171" t="s">
        <v>181</v>
      </c>
      <c r="D13" s="172" t="s">
        <v>255</v>
      </c>
      <c r="E13" s="171" t="s">
        <v>8</v>
      </c>
      <c r="F13" s="173">
        <v>10</v>
      </c>
      <c r="G13" s="174">
        <v>37.6</v>
      </c>
      <c r="H13" s="173">
        <v>41</v>
      </c>
      <c r="I13" s="173" t="s">
        <v>56</v>
      </c>
      <c r="J13" s="173">
        <v>11</v>
      </c>
      <c r="K13" s="173">
        <v>8</v>
      </c>
      <c r="L13" s="173">
        <v>1</v>
      </c>
      <c r="M13" s="173">
        <v>6</v>
      </c>
      <c r="N13" s="173">
        <v>0</v>
      </c>
      <c r="O13" s="175">
        <v>1.0904255319148937</v>
      </c>
    </row>
    <row r="14" spans="1:17" ht="16" customHeight="1" x14ac:dyDescent="0.25">
      <c r="A14" s="30" t="str">
        <f t="shared" si="0"/>
        <v>POULIN, RICHARD</v>
      </c>
      <c r="B14" s="170">
        <v>2</v>
      </c>
      <c r="C14" s="171" t="s">
        <v>181</v>
      </c>
      <c r="D14" s="172" t="s">
        <v>166</v>
      </c>
      <c r="E14" s="171" t="s">
        <v>19</v>
      </c>
      <c r="F14" s="173">
        <v>8</v>
      </c>
      <c r="G14" s="174">
        <v>40</v>
      </c>
      <c r="H14" s="173">
        <v>46</v>
      </c>
      <c r="I14" s="173" t="s">
        <v>56</v>
      </c>
      <c r="J14" s="173">
        <v>13</v>
      </c>
      <c r="K14" s="173">
        <v>4</v>
      </c>
      <c r="L14" s="173">
        <v>5</v>
      </c>
      <c r="M14" s="173">
        <v>2</v>
      </c>
      <c r="N14" s="173">
        <v>0</v>
      </c>
      <c r="O14" s="175">
        <v>1.1499999999999999</v>
      </c>
    </row>
    <row r="15" spans="1:17" ht="16" customHeight="1" x14ac:dyDescent="0.25">
      <c r="A15" s="30" t="str">
        <f t="shared" si="0"/>
        <v>BEACON, ALLAN</v>
      </c>
      <c r="B15" s="170">
        <v>3</v>
      </c>
      <c r="C15" s="171" t="s">
        <v>181</v>
      </c>
      <c r="D15" s="172" t="s">
        <v>114</v>
      </c>
      <c r="E15" s="171" t="s">
        <v>4</v>
      </c>
      <c r="F15" s="173">
        <v>5</v>
      </c>
      <c r="G15" s="174">
        <v>17.3</v>
      </c>
      <c r="H15" s="173">
        <v>20</v>
      </c>
      <c r="I15" s="173" t="s">
        <v>56</v>
      </c>
      <c r="J15" s="173">
        <v>9</v>
      </c>
      <c r="K15" s="173">
        <v>2</v>
      </c>
      <c r="L15" s="173">
        <v>2</v>
      </c>
      <c r="M15" s="173">
        <v>1</v>
      </c>
      <c r="N15" s="173">
        <v>0</v>
      </c>
      <c r="O15" s="175">
        <v>1.1560693641618496</v>
      </c>
    </row>
    <row r="16" spans="1:17" ht="16" customHeight="1" x14ac:dyDescent="0.25">
      <c r="A16" s="30" t="str">
        <f t="shared" si="0"/>
        <v>DESLAURIERS, ANDRÉ</v>
      </c>
      <c r="B16" s="170">
        <v>4</v>
      </c>
      <c r="C16" s="171" t="s">
        <v>181</v>
      </c>
      <c r="D16" s="172" t="s">
        <v>134</v>
      </c>
      <c r="E16" s="171" t="s">
        <v>4</v>
      </c>
      <c r="F16" s="173">
        <v>5</v>
      </c>
      <c r="G16" s="174">
        <v>21.3</v>
      </c>
      <c r="H16" s="173">
        <v>34</v>
      </c>
      <c r="I16" s="173" t="s">
        <v>56</v>
      </c>
      <c r="J16" s="173">
        <v>21</v>
      </c>
      <c r="K16" s="173">
        <v>1</v>
      </c>
      <c r="L16" s="173">
        <v>1</v>
      </c>
      <c r="M16" s="173">
        <v>1</v>
      </c>
      <c r="N16" s="173">
        <v>1</v>
      </c>
      <c r="O16" s="175">
        <v>1.596244131455399</v>
      </c>
    </row>
    <row r="17" spans="1:15" ht="16" customHeight="1" x14ac:dyDescent="0.25">
      <c r="A17" s="30" t="str">
        <f t="shared" si="0"/>
        <v>POULIN, CLAUDE</v>
      </c>
      <c r="B17" s="170">
        <v>5</v>
      </c>
      <c r="C17" s="171" t="s">
        <v>181</v>
      </c>
      <c r="D17" s="172" t="s">
        <v>267</v>
      </c>
      <c r="E17" s="171" t="s">
        <v>21</v>
      </c>
      <c r="F17" s="173">
        <v>8</v>
      </c>
      <c r="G17" s="174">
        <v>32.6</v>
      </c>
      <c r="H17" s="173">
        <v>56</v>
      </c>
      <c r="I17" s="173" t="s">
        <v>56</v>
      </c>
      <c r="J17" s="173">
        <v>12</v>
      </c>
      <c r="K17" s="173">
        <v>8</v>
      </c>
      <c r="L17" s="173">
        <v>1</v>
      </c>
      <c r="M17" s="173">
        <v>3</v>
      </c>
      <c r="N17" s="173">
        <v>0</v>
      </c>
      <c r="O17" s="175">
        <v>1.7177914110429446</v>
      </c>
    </row>
    <row r="18" spans="1:15" ht="16" customHeight="1" x14ac:dyDescent="0.25">
      <c r="A18" s="30" t="str">
        <f t="shared" si="0"/>
        <v>CROTEAU, FRANÇOIS</v>
      </c>
      <c r="B18" s="170">
        <v>6</v>
      </c>
      <c r="C18" s="171" t="s">
        <v>181</v>
      </c>
      <c r="D18" s="172" t="s">
        <v>128</v>
      </c>
      <c r="E18" s="171" t="s">
        <v>21</v>
      </c>
      <c r="F18" s="173">
        <v>7</v>
      </c>
      <c r="G18" s="174">
        <v>22.3</v>
      </c>
      <c r="H18" s="173">
        <v>40</v>
      </c>
      <c r="I18" s="173" t="s">
        <v>56</v>
      </c>
      <c r="J18" s="173">
        <v>7</v>
      </c>
      <c r="K18" s="173">
        <v>3</v>
      </c>
      <c r="L18" s="173">
        <v>2</v>
      </c>
      <c r="M18" s="173">
        <v>1</v>
      </c>
      <c r="N18" s="173">
        <v>0</v>
      </c>
      <c r="O18" s="175">
        <v>1.7937219730941703</v>
      </c>
    </row>
    <row r="19" spans="1:15" ht="16" customHeight="1" x14ac:dyDescent="0.25">
      <c r="A19" s="30" t="str">
        <f t="shared" si="0"/>
        <v>WILSON, ROBERT</v>
      </c>
      <c r="B19" s="170">
        <v>7</v>
      </c>
      <c r="C19" s="171" t="s">
        <v>181</v>
      </c>
      <c r="D19" s="172" t="s">
        <v>179</v>
      </c>
      <c r="E19" s="171" t="s">
        <v>1</v>
      </c>
      <c r="F19" s="173">
        <v>8</v>
      </c>
      <c r="G19" s="174">
        <v>21</v>
      </c>
      <c r="H19" s="173">
        <v>41</v>
      </c>
      <c r="I19" s="173" t="s">
        <v>56</v>
      </c>
      <c r="J19" s="173">
        <v>11</v>
      </c>
      <c r="K19" s="173">
        <v>6</v>
      </c>
      <c r="L19" s="173">
        <v>2</v>
      </c>
      <c r="M19" s="173">
        <v>0</v>
      </c>
      <c r="N19" s="173">
        <v>1</v>
      </c>
      <c r="O19" s="175">
        <v>1.9523809523809523</v>
      </c>
    </row>
    <row r="20" spans="1:15" ht="16" customHeight="1" x14ac:dyDescent="0.25">
      <c r="A20" s="30" t="str">
        <f t="shared" si="0"/>
        <v>BÉLANGER, ANDRÉ</v>
      </c>
      <c r="B20" s="170">
        <v>8</v>
      </c>
      <c r="C20" s="171" t="s">
        <v>181</v>
      </c>
      <c r="D20" s="172" t="s">
        <v>272</v>
      </c>
      <c r="E20" s="171" t="s">
        <v>3</v>
      </c>
      <c r="F20" s="173">
        <v>2</v>
      </c>
      <c r="G20" s="174">
        <v>9.3000000000000007</v>
      </c>
      <c r="H20" s="173">
        <v>20</v>
      </c>
      <c r="I20" s="173" t="s">
        <v>56</v>
      </c>
      <c r="J20" s="173">
        <v>9</v>
      </c>
      <c r="K20" s="173">
        <v>1</v>
      </c>
      <c r="L20" s="173">
        <v>0</v>
      </c>
      <c r="M20" s="173">
        <v>1</v>
      </c>
      <c r="N20" s="173">
        <v>0</v>
      </c>
      <c r="O20" s="175">
        <v>2.150537634408602</v>
      </c>
    </row>
    <row r="21" spans="1:15" ht="16" customHeight="1" x14ac:dyDescent="0.25">
      <c r="A21" s="30" t="str">
        <f t="shared" si="0"/>
        <v>ST-GEORGES, PAUL</v>
      </c>
      <c r="B21" s="170">
        <v>9</v>
      </c>
      <c r="C21" s="171" t="s">
        <v>181</v>
      </c>
      <c r="D21" s="172" t="s">
        <v>175</v>
      </c>
      <c r="E21" s="171" t="s">
        <v>3</v>
      </c>
      <c r="F21" s="173">
        <v>6</v>
      </c>
      <c r="G21" s="174">
        <v>19</v>
      </c>
      <c r="H21" s="173">
        <v>46</v>
      </c>
      <c r="I21" s="173" t="s">
        <v>56</v>
      </c>
      <c r="J21" s="173">
        <v>3</v>
      </c>
      <c r="K21" s="173">
        <v>5</v>
      </c>
      <c r="L21" s="173">
        <v>1</v>
      </c>
      <c r="M21" s="173">
        <v>4</v>
      </c>
      <c r="N21" s="173">
        <v>0</v>
      </c>
      <c r="O21" s="175">
        <v>2.4210526315789473</v>
      </c>
    </row>
    <row r="22" spans="1:15" ht="16" customHeight="1" x14ac:dyDescent="0.25">
      <c r="A22" s="30" t="str">
        <f t="shared" si="0"/>
        <v>LACHAPELLE, JEAN</v>
      </c>
      <c r="B22" s="170">
        <v>10</v>
      </c>
      <c r="C22" s="171" t="s">
        <v>181</v>
      </c>
      <c r="D22" s="172" t="s">
        <v>150</v>
      </c>
      <c r="E22" s="171" t="s">
        <v>21</v>
      </c>
      <c r="F22" s="173">
        <v>9</v>
      </c>
      <c r="G22" s="174">
        <v>27</v>
      </c>
      <c r="H22" s="173">
        <v>66</v>
      </c>
      <c r="I22" s="173" t="s">
        <v>56</v>
      </c>
      <c r="J22" s="173">
        <v>19</v>
      </c>
      <c r="K22" s="173">
        <v>6</v>
      </c>
      <c r="L22" s="173">
        <v>1</v>
      </c>
      <c r="M22" s="173">
        <v>5</v>
      </c>
      <c r="N22" s="173">
        <v>0</v>
      </c>
      <c r="O22" s="175">
        <v>2.4444444444444446</v>
      </c>
    </row>
    <row r="23" spans="1:15" ht="16" customHeight="1" x14ac:dyDescent="0.25">
      <c r="A23" s="30" t="str">
        <f t="shared" si="0"/>
        <v>DUBÉ, NICK</v>
      </c>
      <c r="B23" s="170">
        <v>11</v>
      </c>
      <c r="C23" s="171" t="s">
        <v>181</v>
      </c>
      <c r="D23" s="172" t="s">
        <v>137</v>
      </c>
      <c r="E23" s="171" t="s">
        <v>4</v>
      </c>
      <c r="F23" s="173">
        <v>7</v>
      </c>
      <c r="G23" s="174">
        <v>12.6</v>
      </c>
      <c r="H23" s="173">
        <v>33</v>
      </c>
      <c r="I23" s="173" t="s">
        <v>56</v>
      </c>
      <c r="J23" s="173">
        <v>5</v>
      </c>
      <c r="K23" s="173">
        <v>2</v>
      </c>
      <c r="L23" s="173">
        <v>0</v>
      </c>
      <c r="M23" s="173">
        <v>2</v>
      </c>
      <c r="N23" s="173">
        <v>0</v>
      </c>
      <c r="O23" s="175">
        <v>2.6190476190476191</v>
      </c>
    </row>
    <row r="24" spans="1:15" ht="16" customHeight="1" thickBot="1" x14ac:dyDescent="0.3">
      <c r="A24" s="30" t="str">
        <f t="shared" si="0"/>
        <v>MARTIN, PIERRE</v>
      </c>
      <c r="B24" s="182">
        <v>12</v>
      </c>
      <c r="C24" s="183" t="s">
        <v>181</v>
      </c>
      <c r="D24" s="184" t="s">
        <v>158</v>
      </c>
      <c r="E24" s="183" t="s">
        <v>8</v>
      </c>
      <c r="F24" s="185">
        <v>1</v>
      </c>
      <c r="G24" s="186">
        <v>2</v>
      </c>
      <c r="H24" s="185">
        <v>6</v>
      </c>
      <c r="I24" s="185" t="s">
        <v>56</v>
      </c>
      <c r="J24" s="185">
        <v>1</v>
      </c>
      <c r="K24" s="185">
        <v>0</v>
      </c>
      <c r="L24" s="185">
        <v>0</v>
      </c>
      <c r="M24" s="185">
        <v>0</v>
      </c>
      <c r="N24" s="185">
        <v>0</v>
      </c>
      <c r="O24" s="187">
        <v>3</v>
      </c>
    </row>
    <row r="25" spans="1:15" ht="16" customHeight="1" x14ac:dyDescent="0.25">
      <c r="A25" s="30"/>
      <c r="B25" s="110"/>
      <c r="C25" s="110"/>
      <c r="E25" s="110"/>
      <c r="F25" s="111"/>
      <c r="G25" s="137"/>
      <c r="H25" s="111"/>
      <c r="I25" s="111"/>
      <c r="J25" s="111"/>
      <c r="K25" s="111"/>
      <c r="L25" s="111"/>
      <c r="M25" s="111"/>
      <c r="N25" s="111"/>
      <c r="O25" s="138"/>
    </row>
    <row r="26" spans="1:15" ht="16" customHeight="1" x14ac:dyDescent="0.25">
      <c r="A26" s="30"/>
      <c r="B26" s="110"/>
      <c r="C26" s="110"/>
      <c r="E26" s="110"/>
      <c r="F26" s="111"/>
      <c r="G26" s="137"/>
      <c r="H26" s="111"/>
      <c r="I26" s="111"/>
      <c r="J26" s="111"/>
      <c r="K26" s="111"/>
      <c r="L26" s="111"/>
      <c r="M26" s="111"/>
      <c r="N26" s="111"/>
      <c r="O26" s="138"/>
    </row>
    <row r="27" spans="1:15" ht="16" customHeight="1" x14ac:dyDescent="0.25">
      <c r="A27" s="30"/>
      <c r="B27" s="110"/>
      <c r="C27" s="110"/>
      <c r="E27" s="110"/>
      <c r="F27" s="111"/>
      <c r="G27" s="1"/>
      <c r="H27" s="111"/>
      <c r="I27" s="111"/>
      <c r="J27" s="111"/>
      <c r="K27" s="111"/>
      <c r="L27" s="111"/>
      <c r="M27" s="111"/>
      <c r="N27" s="111"/>
      <c r="O27" s="138"/>
    </row>
    <row r="28" spans="1:15" ht="16" customHeight="1" x14ac:dyDescent="0.25">
      <c r="A28" s="30"/>
      <c r="B28" s="110"/>
      <c r="C28" s="110"/>
      <c r="E28" s="110"/>
      <c r="F28" s="111"/>
      <c r="G28" s="137"/>
      <c r="H28" s="111"/>
      <c r="I28" s="111"/>
      <c r="J28" s="111"/>
      <c r="K28" s="111"/>
      <c r="L28" s="111"/>
      <c r="M28" s="111"/>
      <c r="N28" s="111"/>
      <c r="O28" s="138"/>
    </row>
    <row r="29" spans="1:15" ht="16" customHeight="1" x14ac:dyDescent="0.25">
      <c r="A29" s="30"/>
      <c r="B29" s="110"/>
      <c r="C29" s="110"/>
      <c r="F29" s="111"/>
      <c r="I29" s="111"/>
      <c r="L29" s="157"/>
      <c r="M29" s="157"/>
      <c r="N29" s="111"/>
      <c r="O29" s="138"/>
    </row>
    <row r="30" spans="1:15" ht="16" customHeight="1" x14ac:dyDescent="0.25">
      <c r="A30" s="30"/>
      <c r="B30" s="110"/>
      <c r="C30" s="110"/>
      <c r="F30" s="111"/>
      <c r="G30" s="19"/>
      <c r="I30" s="111"/>
      <c r="L30" s="157"/>
      <c r="M30" s="157"/>
      <c r="N30" s="111"/>
      <c r="O30" s="138"/>
    </row>
    <row r="31" spans="1:15" ht="16" customHeight="1" x14ac:dyDescent="0.25">
      <c r="A31" s="30"/>
      <c r="B31" s="110"/>
      <c r="C31" s="110"/>
      <c r="F31" s="111"/>
      <c r="G31" s="157"/>
      <c r="I31" s="111"/>
      <c r="N31" s="111"/>
      <c r="O31" s="138"/>
    </row>
    <row r="32" spans="1:15" ht="16" customHeight="1" x14ac:dyDescent="0.25">
      <c r="A32" s="30"/>
      <c r="B32" s="110"/>
      <c r="C32" s="110"/>
      <c r="F32" s="111"/>
      <c r="G32" s="157"/>
      <c r="I32" s="111"/>
      <c r="N32" s="111"/>
      <c r="O32" s="138"/>
    </row>
    <row r="33" spans="1:15" ht="16" customHeight="1" x14ac:dyDescent="0.25">
      <c r="A33" s="30"/>
      <c r="B33" s="110"/>
      <c r="C33" s="110"/>
      <c r="F33" s="111"/>
      <c r="G33" s="157"/>
      <c r="I33" s="111"/>
      <c r="N33" s="111"/>
      <c r="O33" s="138"/>
    </row>
    <row r="34" spans="1:15" ht="16" customHeight="1" x14ac:dyDescent="0.25">
      <c r="A34" s="30"/>
      <c r="B34" s="110"/>
      <c r="C34" s="110"/>
      <c r="G34" s="157"/>
      <c r="O34" s="32"/>
    </row>
    <row r="35" spans="1:15" ht="16" customHeight="1" x14ac:dyDescent="0.25">
      <c r="A35" s="30"/>
      <c r="B35" s="110"/>
      <c r="C35" s="110"/>
      <c r="G35" s="157"/>
      <c r="O35" s="32"/>
    </row>
    <row r="36" spans="1:15" ht="16" customHeight="1" x14ac:dyDescent="0.25">
      <c r="A36" s="30"/>
      <c r="B36" s="110"/>
      <c r="C36" s="110"/>
      <c r="G36" s="157"/>
      <c r="O36" s="32"/>
    </row>
    <row r="37" spans="1:15" ht="16" customHeight="1" x14ac:dyDescent="0.25">
      <c r="A37" s="30"/>
      <c r="B37" s="110"/>
      <c r="C37" s="110"/>
      <c r="O37" s="32"/>
    </row>
    <row r="38" spans="1:15" ht="16" customHeight="1" x14ac:dyDescent="0.25">
      <c r="A38" s="30"/>
      <c r="B38" s="110"/>
      <c r="C38" s="110"/>
      <c r="O38" s="32"/>
    </row>
    <row r="39" spans="1:15" ht="16" customHeight="1" x14ac:dyDescent="0.25">
      <c r="A39" s="30"/>
    </row>
    <row r="40" spans="1:15" ht="16" customHeight="1" x14ac:dyDescent="0.25">
      <c r="A40" s="30"/>
    </row>
    <row r="41" spans="1:15" ht="16" customHeight="1" x14ac:dyDescent="0.25">
      <c r="A41" s="30"/>
    </row>
    <row r="42" spans="1:15" ht="16" customHeight="1" x14ac:dyDescent="0.25">
      <c r="A42" s="30"/>
    </row>
    <row r="43" spans="1:15" ht="16" customHeight="1" x14ac:dyDescent="0.25">
      <c r="A43" s="30"/>
    </row>
    <row r="44" spans="1:15" ht="16" customHeight="1" x14ac:dyDescent="0.25">
      <c r="A44" s="30"/>
    </row>
    <row r="45" spans="1:15" ht="16" customHeight="1" x14ac:dyDescent="0.25">
      <c r="A45" s="30"/>
    </row>
  </sheetData>
  <dataConsolidate/>
  <mergeCells count="3">
    <mergeCell ref="B1:O1"/>
    <mergeCell ref="M2:O2"/>
    <mergeCell ref="B3:O3"/>
  </mergeCells>
  <phoneticPr fontId="0" type="noConversion"/>
  <hyperlinks>
    <hyperlink ref="M2:O2" location="LANCEURS!A1" display="RETOUR" xr:uid="{00000000-0004-0000-1D00-000000000000}"/>
  </hyperlinks>
  <pageMargins left="0.78740157499999996" right="0.78740157499999996" top="0.984251969" bottom="0.984251969" header="0.4921259845" footer="0.4921259845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Q38"/>
  <sheetViews>
    <sheetView showRowColHeaders="0" workbookViewId="0">
      <pane ySplit="5" topLeftCell="A6" activePane="bottomLeft" state="frozen"/>
      <selection activeCell="B5" sqref="B5:D5"/>
      <selection pane="bottomLeft" activeCell="M2" sqref="M2:O2"/>
    </sheetView>
  </sheetViews>
  <sheetFormatPr baseColWidth="10" defaultColWidth="11.453125" defaultRowHeight="16" customHeight="1" x14ac:dyDescent="0.25"/>
  <cols>
    <col min="1" max="1" width="23.1796875" style="1" hidden="1" customWidth="1"/>
    <col min="2" max="3" width="6.7265625" style="1" customWidth="1"/>
    <col min="4" max="4" width="25.7265625" style="1" customWidth="1"/>
    <col min="5" max="6" width="6.7265625" style="19" customWidth="1"/>
    <col min="7" max="7" width="6.7265625" style="113" customWidth="1"/>
    <col min="8" max="14" width="6.7265625" style="19" customWidth="1"/>
    <col min="15" max="15" width="8.7265625" style="112" customWidth="1"/>
    <col min="16" max="16384" width="11.453125" style="1"/>
  </cols>
  <sheetData>
    <row r="1" spans="1:17" s="19" customFormat="1" ht="25.5" thickBot="1" x14ac:dyDescent="0.55000000000000004">
      <c r="B1" s="347" t="s">
        <v>110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10"/>
      <c r="Q1" s="10"/>
    </row>
    <row r="2" spans="1:17" s="19" customFormat="1" ht="16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M2" s="361" t="s">
        <v>295</v>
      </c>
      <c r="N2" s="362"/>
      <c r="O2" s="365"/>
    </row>
    <row r="3" spans="1:17" s="19" customFormat="1" ht="16" customHeight="1" x14ac:dyDescent="0.4">
      <c r="B3" s="359" t="s">
        <v>317</v>
      </c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46"/>
      <c r="Q3" s="46"/>
    </row>
    <row r="4" spans="1:17" s="19" customFormat="1" ht="8.25" customHeight="1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1"/>
      <c r="P4" s="1"/>
      <c r="Q4" s="1"/>
    </row>
    <row r="5" spans="1:17" s="19" customFormat="1" ht="16" customHeight="1" thickBot="1" x14ac:dyDescent="0.3">
      <c r="B5" s="158" t="s">
        <v>298</v>
      </c>
      <c r="C5" s="159" t="s">
        <v>301</v>
      </c>
      <c r="D5" s="159" t="s">
        <v>299</v>
      </c>
      <c r="E5" s="159" t="s">
        <v>6</v>
      </c>
      <c r="F5" s="159" t="s">
        <v>13</v>
      </c>
      <c r="G5" s="160" t="s">
        <v>14</v>
      </c>
      <c r="H5" s="160" t="s">
        <v>0</v>
      </c>
      <c r="I5" s="160" t="s">
        <v>7</v>
      </c>
      <c r="J5" s="160" t="s">
        <v>9</v>
      </c>
      <c r="K5" s="160" t="s">
        <v>10</v>
      </c>
      <c r="L5" s="160" t="s">
        <v>15</v>
      </c>
      <c r="M5" s="160" t="s">
        <v>16</v>
      </c>
      <c r="N5" s="160" t="s">
        <v>17</v>
      </c>
      <c r="O5" s="161" t="s">
        <v>18</v>
      </c>
    </row>
    <row r="6" spans="1:17" ht="16" customHeight="1" thickTop="1" x14ac:dyDescent="0.25">
      <c r="A6" s="1" t="str">
        <f>D6</f>
        <v>ROY, FRANÇOIS</v>
      </c>
      <c r="B6" s="89">
        <v>1</v>
      </c>
      <c r="C6" s="90" t="s">
        <v>20</v>
      </c>
      <c r="D6" s="142" t="s">
        <v>169</v>
      </c>
      <c r="E6" s="90" t="s">
        <v>19</v>
      </c>
      <c r="F6" s="143">
        <v>21</v>
      </c>
      <c r="G6" s="144">
        <v>105</v>
      </c>
      <c r="H6" s="143">
        <v>105</v>
      </c>
      <c r="I6" s="143" t="s">
        <v>56</v>
      </c>
      <c r="J6" s="143">
        <v>14</v>
      </c>
      <c r="K6" s="143">
        <v>40</v>
      </c>
      <c r="L6" s="143">
        <v>12</v>
      </c>
      <c r="M6" s="143">
        <v>2</v>
      </c>
      <c r="N6" s="143">
        <v>1</v>
      </c>
      <c r="O6" s="92">
        <f>H6/G6</f>
        <v>1</v>
      </c>
    </row>
    <row r="7" spans="1:17" ht="16" customHeight="1" x14ac:dyDescent="0.25">
      <c r="A7" s="1" t="str">
        <f t="shared" ref="A7:A24" si="0">D7</f>
        <v>MASSÉ, LUCIEN</v>
      </c>
      <c r="B7" s="89">
        <v>2</v>
      </c>
      <c r="C7" s="90" t="s">
        <v>20</v>
      </c>
      <c r="D7" s="142" t="s">
        <v>262</v>
      </c>
      <c r="E7" s="90" t="s">
        <v>4</v>
      </c>
      <c r="F7" s="143">
        <v>18</v>
      </c>
      <c r="G7" s="144">
        <v>101.3</v>
      </c>
      <c r="H7" s="143">
        <v>119</v>
      </c>
      <c r="I7" s="143" t="s">
        <v>56</v>
      </c>
      <c r="J7" s="143">
        <v>27</v>
      </c>
      <c r="K7" s="143">
        <v>21</v>
      </c>
      <c r="L7" s="143">
        <v>10</v>
      </c>
      <c r="M7" s="143">
        <v>6</v>
      </c>
      <c r="N7" s="143">
        <v>2</v>
      </c>
      <c r="O7" s="92">
        <f t="shared" ref="O7:O24" si="1">H7/G7</f>
        <v>1.1747285291214216</v>
      </c>
    </row>
    <row r="8" spans="1:17" ht="16" customHeight="1" x14ac:dyDescent="0.25">
      <c r="A8" s="1" t="str">
        <f t="shared" si="0"/>
        <v>MÉNARD, JEAN-CLAUDE</v>
      </c>
      <c r="B8" s="89">
        <v>3</v>
      </c>
      <c r="C8" s="90" t="s">
        <v>20</v>
      </c>
      <c r="D8" s="142" t="s">
        <v>160</v>
      </c>
      <c r="E8" s="90" t="s">
        <v>1</v>
      </c>
      <c r="F8" s="143">
        <v>19</v>
      </c>
      <c r="G8" s="144">
        <v>106.6</v>
      </c>
      <c r="H8" s="143">
        <v>129</v>
      </c>
      <c r="I8" s="143" t="s">
        <v>56</v>
      </c>
      <c r="J8" s="143">
        <v>12</v>
      </c>
      <c r="K8" s="143">
        <v>22</v>
      </c>
      <c r="L8" s="143">
        <v>9</v>
      </c>
      <c r="M8" s="143">
        <v>7</v>
      </c>
      <c r="N8" s="143">
        <v>0</v>
      </c>
      <c r="O8" s="92">
        <f t="shared" si="1"/>
        <v>1.2101313320825517</v>
      </c>
    </row>
    <row r="9" spans="1:17" ht="16" customHeight="1" x14ac:dyDescent="0.25">
      <c r="A9" s="1" t="str">
        <f t="shared" si="0"/>
        <v>BUREAU, MICHEL</v>
      </c>
      <c r="B9" s="89">
        <v>4</v>
      </c>
      <c r="C9" s="90" t="s">
        <v>20</v>
      </c>
      <c r="D9" s="142" t="s">
        <v>124</v>
      </c>
      <c r="E9" s="90" t="s">
        <v>8</v>
      </c>
      <c r="F9" s="143">
        <v>23</v>
      </c>
      <c r="G9" s="144">
        <v>134</v>
      </c>
      <c r="H9" s="143">
        <v>182</v>
      </c>
      <c r="I9" s="143" t="s">
        <v>56</v>
      </c>
      <c r="J9" s="143">
        <v>77</v>
      </c>
      <c r="K9" s="143">
        <v>42</v>
      </c>
      <c r="L9" s="143">
        <v>8</v>
      </c>
      <c r="M9" s="143">
        <v>12</v>
      </c>
      <c r="N9" s="143">
        <v>3</v>
      </c>
      <c r="O9" s="92">
        <f t="shared" si="1"/>
        <v>1.3582089552238805</v>
      </c>
    </row>
    <row r="10" spans="1:17" ht="16" customHeight="1" x14ac:dyDescent="0.25">
      <c r="A10" s="1" t="str">
        <f t="shared" si="0"/>
        <v>ISABELLE, ROBERT</v>
      </c>
      <c r="B10" s="89">
        <v>5</v>
      </c>
      <c r="C10" s="90" t="s">
        <v>20</v>
      </c>
      <c r="D10" s="142" t="s">
        <v>148</v>
      </c>
      <c r="E10" s="90" t="s">
        <v>21</v>
      </c>
      <c r="F10" s="143">
        <v>18</v>
      </c>
      <c r="G10" s="144">
        <v>103</v>
      </c>
      <c r="H10" s="143">
        <v>190</v>
      </c>
      <c r="I10" s="143" t="s">
        <v>56</v>
      </c>
      <c r="J10" s="143">
        <v>28</v>
      </c>
      <c r="K10" s="143">
        <v>26</v>
      </c>
      <c r="L10" s="143">
        <v>4</v>
      </c>
      <c r="M10" s="143">
        <v>13</v>
      </c>
      <c r="N10" s="143">
        <v>0</v>
      </c>
      <c r="O10" s="92">
        <f t="shared" si="1"/>
        <v>1.8446601941747574</v>
      </c>
    </row>
    <row r="11" spans="1:17" ht="16" customHeight="1" x14ac:dyDescent="0.25">
      <c r="B11" s="93"/>
      <c r="C11" s="94"/>
      <c r="D11" s="145"/>
      <c r="E11" s="94"/>
      <c r="F11" s="146"/>
      <c r="G11" s="147"/>
      <c r="H11" s="146"/>
      <c r="I11" s="146"/>
      <c r="J11" s="146"/>
      <c r="K11" s="146"/>
      <c r="L11" s="146"/>
      <c r="M11" s="146"/>
      <c r="N11" s="146"/>
      <c r="O11" s="96"/>
    </row>
    <row r="12" spans="1:17" ht="16" customHeight="1" x14ac:dyDescent="0.25">
      <c r="A12" s="1" t="str">
        <f t="shared" si="0"/>
        <v>DESLANDES, PIERRE</v>
      </c>
      <c r="B12" s="89">
        <v>6</v>
      </c>
      <c r="C12" s="90" t="s">
        <v>181</v>
      </c>
      <c r="D12" s="142" t="s">
        <v>133</v>
      </c>
      <c r="E12" s="90" t="s">
        <v>3</v>
      </c>
      <c r="F12" s="143">
        <v>7</v>
      </c>
      <c r="G12" s="144">
        <v>43.3</v>
      </c>
      <c r="H12" s="143">
        <v>41</v>
      </c>
      <c r="I12" s="143" t="s">
        <v>56</v>
      </c>
      <c r="J12" s="143">
        <v>20</v>
      </c>
      <c r="K12" s="143">
        <v>27</v>
      </c>
      <c r="L12" s="143">
        <v>2</v>
      </c>
      <c r="M12" s="143">
        <v>4</v>
      </c>
      <c r="N12" s="143">
        <v>1</v>
      </c>
      <c r="O12" s="92">
        <f t="shared" si="1"/>
        <v>0.94688221709006937</v>
      </c>
    </row>
    <row r="13" spans="1:17" ht="16" customHeight="1" x14ac:dyDescent="0.25">
      <c r="A13" s="1" t="str">
        <f t="shared" si="0"/>
        <v>PARÉ, PIERRE</v>
      </c>
      <c r="B13" s="89">
        <v>7</v>
      </c>
      <c r="C13" s="90" t="s">
        <v>181</v>
      </c>
      <c r="D13" s="142" t="s">
        <v>164</v>
      </c>
      <c r="E13" s="90" t="s">
        <v>3</v>
      </c>
      <c r="F13" s="143">
        <v>8</v>
      </c>
      <c r="G13" s="144">
        <v>46</v>
      </c>
      <c r="H13" s="143">
        <v>45</v>
      </c>
      <c r="I13" s="143" t="s">
        <v>56</v>
      </c>
      <c r="J13" s="143">
        <v>29</v>
      </c>
      <c r="K13" s="143">
        <v>26</v>
      </c>
      <c r="L13" s="143">
        <v>5</v>
      </c>
      <c r="M13" s="143">
        <v>2</v>
      </c>
      <c r="N13" s="143">
        <v>0</v>
      </c>
      <c r="O13" s="92">
        <f t="shared" si="1"/>
        <v>0.97826086956521741</v>
      </c>
    </row>
    <row r="14" spans="1:17" ht="16" customHeight="1" x14ac:dyDescent="0.25">
      <c r="A14" s="1" t="str">
        <f t="shared" si="0"/>
        <v>CROTEAU, FRANÇOIS</v>
      </c>
      <c r="B14" s="89">
        <v>8</v>
      </c>
      <c r="C14" s="90" t="s">
        <v>181</v>
      </c>
      <c r="D14" s="142" t="s">
        <v>128</v>
      </c>
      <c r="E14" s="90" t="s">
        <v>19</v>
      </c>
      <c r="F14" s="143">
        <v>4</v>
      </c>
      <c r="G14" s="144">
        <v>19</v>
      </c>
      <c r="H14" s="143">
        <v>20</v>
      </c>
      <c r="I14" s="143" t="s">
        <v>56</v>
      </c>
      <c r="J14" s="143">
        <v>7</v>
      </c>
      <c r="K14" s="143">
        <v>3</v>
      </c>
      <c r="L14" s="143">
        <v>2</v>
      </c>
      <c r="M14" s="143">
        <v>1</v>
      </c>
      <c r="N14" s="143">
        <v>0</v>
      </c>
      <c r="O14" s="92">
        <f t="shared" si="1"/>
        <v>1.0526315789473684</v>
      </c>
    </row>
    <row r="15" spans="1:17" ht="16" customHeight="1" x14ac:dyDescent="0.25">
      <c r="A15" s="1" t="str">
        <f t="shared" si="0"/>
        <v>CHAUSSÉ, SERGE</v>
      </c>
      <c r="B15" s="89">
        <v>9</v>
      </c>
      <c r="C15" s="90" t="s">
        <v>181</v>
      </c>
      <c r="D15" s="142" t="s">
        <v>127</v>
      </c>
      <c r="E15" s="90" t="s">
        <v>1</v>
      </c>
      <c r="F15" s="143">
        <v>7</v>
      </c>
      <c r="G15" s="144">
        <v>34.299999999999997</v>
      </c>
      <c r="H15" s="143">
        <v>49</v>
      </c>
      <c r="I15" s="143" t="s">
        <v>56</v>
      </c>
      <c r="J15" s="143">
        <v>15</v>
      </c>
      <c r="K15" s="143">
        <v>9</v>
      </c>
      <c r="L15" s="143">
        <v>2</v>
      </c>
      <c r="M15" s="143">
        <v>3</v>
      </c>
      <c r="N15" s="143">
        <v>2</v>
      </c>
      <c r="O15" s="92">
        <f t="shared" si="1"/>
        <v>1.4285714285714286</v>
      </c>
    </row>
    <row r="16" spans="1:17" ht="16" customHeight="1" x14ac:dyDescent="0.25">
      <c r="A16" s="1" t="str">
        <f t="shared" si="0"/>
        <v>LANDRIGAN, DANNY</v>
      </c>
      <c r="B16" s="89">
        <v>10</v>
      </c>
      <c r="C16" s="90" t="s">
        <v>181</v>
      </c>
      <c r="D16" s="142" t="s">
        <v>255</v>
      </c>
      <c r="E16" s="90" t="s">
        <v>3</v>
      </c>
      <c r="F16" s="143">
        <v>9</v>
      </c>
      <c r="G16" s="144">
        <v>32.6</v>
      </c>
      <c r="H16" s="143">
        <v>55</v>
      </c>
      <c r="I16" s="143" t="s">
        <v>56</v>
      </c>
      <c r="J16" s="143">
        <v>14</v>
      </c>
      <c r="K16" s="143">
        <v>4</v>
      </c>
      <c r="L16" s="143">
        <v>1</v>
      </c>
      <c r="M16" s="143">
        <v>5</v>
      </c>
      <c r="N16" s="143">
        <v>0</v>
      </c>
      <c r="O16" s="92">
        <f t="shared" si="1"/>
        <v>1.6871165644171779</v>
      </c>
    </row>
    <row r="17" spans="1:15" ht="16" customHeight="1" x14ac:dyDescent="0.25">
      <c r="A17" s="1" t="str">
        <f t="shared" si="0"/>
        <v>WILSON, ROBERT</v>
      </c>
      <c r="B17" s="89">
        <v>11</v>
      </c>
      <c r="C17" s="90" t="s">
        <v>181</v>
      </c>
      <c r="D17" s="142" t="s">
        <v>179</v>
      </c>
      <c r="E17" s="90" t="s">
        <v>3</v>
      </c>
      <c r="F17" s="143">
        <v>10</v>
      </c>
      <c r="G17" s="144">
        <v>39</v>
      </c>
      <c r="H17" s="143">
        <v>71</v>
      </c>
      <c r="I17" s="143" t="s">
        <v>56</v>
      </c>
      <c r="J17" s="143">
        <v>27</v>
      </c>
      <c r="K17" s="143">
        <v>14</v>
      </c>
      <c r="L17" s="143">
        <v>3</v>
      </c>
      <c r="M17" s="143">
        <v>3</v>
      </c>
      <c r="N17" s="143">
        <v>0</v>
      </c>
      <c r="O17" s="92">
        <f t="shared" si="1"/>
        <v>1.8205128205128205</v>
      </c>
    </row>
    <row r="18" spans="1:15" ht="16" customHeight="1" x14ac:dyDescent="0.25">
      <c r="A18" s="1" t="str">
        <f t="shared" si="0"/>
        <v>ST-GEORGES, PAUL</v>
      </c>
      <c r="B18" s="89">
        <v>12</v>
      </c>
      <c r="C18" s="90" t="s">
        <v>181</v>
      </c>
      <c r="D18" s="142" t="s">
        <v>175</v>
      </c>
      <c r="E18" s="90" t="s">
        <v>4</v>
      </c>
      <c r="F18" s="143">
        <v>5</v>
      </c>
      <c r="G18" s="144">
        <v>21.3</v>
      </c>
      <c r="H18" s="143">
        <v>39</v>
      </c>
      <c r="I18" s="143" t="s">
        <v>56</v>
      </c>
      <c r="J18" s="143">
        <v>10</v>
      </c>
      <c r="K18" s="143">
        <v>1</v>
      </c>
      <c r="L18" s="143">
        <v>1</v>
      </c>
      <c r="M18" s="143">
        <v>1</v>
      </c>
      <c r="N18" s="143">
        <v>0</v>
      </c>
      <c r="O18" s="92">
        <f t="shared" si="1"/>
        <v>1.8309859154929577</v>
      </c>
    </row>
    <row r="19" spans="1:15" ht="16" customHeight="1" x14ac:dyDescent="0.25">
      <c r="A19" s="1" t="str">
        <f t="shared" si="0"/>
        <v>JOUBERT, ANDRÉ</v>
      </c>
      <c r="B19" s="89">
        <v>13</v>
      </c>
      <c r="C19" s="90" t="s">
        <v>181</v>
      </c>
      <c r="D19" s="142" t="s">
        <v>235</v>
      </c>
      <c r="E19" s="90" t="s">
        <v>21</v>
      </c>
      <c r="F19" s="143">
        <v>2</v>
      </c>
      <c r="G19" s="144">
        <v>7</v>
      </c>
      <c r="H19" s="143">
        <v>14</v>
      </c>
      <c r="I19" s="143" t="s">
        <v>56</v>
      </c>
      <c r="J19" s="143">
        <v>3</v>
      </c>
      <c r="K19" s="143">
        <v>0</v>
      </c>
      <c r="L19" s="143">
        <v>0</v>
      </c>
      <c r="M19" s="143">
        <v>1</v>
      </c>
      <c r="N19" s="143">
        <v>0</v>
      </c>
      <c r="O19" s="92">
        <f t="shared" si="1"/>
        <v>2</v>
      </c>
    </row>
    <row r="20" spans="1:15" ht="16" customHeight="1" x14ac:dyDescent="0.25">
      <c r="A20" s="1" t="str">
        <f t="shared" si="0"/>
        <v>BÉLANGER, ANDRÉ</v>
      </c>
      <c r="B20" s="89">
        <v>14</v>
      </c>
      <c r="C20" s="90" t="s">
        <v>181</v>
      </c>
      <c r="D20" s="142" t="s">
        <v>272</v>
      </c>
      <c r="E20" s="90" t="s">
        <v>4</v>
      </c>
      <c r="F20" s="143">
        <v>4</v>
      </c>
      <c r="G20" s="144">
        <v>15</v>
      </c>
      <c r="H20" s="143">
        <v>31</v>
      </c>
      <c r="I20" s="143" t="s">
        <v>56</v>
      </c>
      <c r="J20" s="143">
        <v>10</v>
      </c>
      <c r="K20" s="143">
        <v>3</v>
      </c>
      <c r="L20" s="143">
        <v>2</v>
      </c>
      <c r="M20" s="143">
        <v>0</v>
      </c>
      <c r="N20" s="143">
        <v>0</v>
      </c>
      <c r="O20" s="92">
        <f t="shared" si="1"/>
        <v>2.0666666666666669</v>
      </c>
    </row>
    <row r="21" spans="1:15" ht="16" customHeight="1" x14ac:dyDescent="0.25">
      <c r="A21" s="1" t="str">
        <f t="shared" si="0"/>
        <v>POULIN, RICHARD</v>
      </c>
      <c r="B21" s="89">
        <v>15</v>
      </c>
      <c r="C21" s="90" t="s">
        <v>181</v>
      </c>
      <c r="D21" s="142" t="s">
        <v>166</v>
      </c>
      <c r="E21" s="90" t="s">
        <v>19</v>
      </c>
      <c r="F21" s="143">
        <v>6</v>
      </c>
      <c r="G21" s="144">
        <v>23</v>
      </c>
      <c r="H21" s="143">
        <v>48</v>
      </c>
      <c r="I21" s="143" t="s">
        <v>56</v>
      </c>
      <c r="J21" s="143">
        <v>6</v>
      </c>
      <c r="K21" s="143">
        <v>2</v>
      </c>
      <c r="L21" s="143">
        <v>0</v>
      </c>
      <c r="M21" s="143">
        <v>4</v>
      </c>
      <c r="N21" s="143">
        <v>1</v>
      </c>
      <c r="O21" s="92">
        <f t="shared" si="1"/>
        <v>2.0869565217391304</v>
      </c>
    </row>
    <row r="22" spans="1:15" ht="16" customHeight="1" x14ac:dyDescent="0.25">
      <c r="A22" s="1" t="str">
        <f t="shared" si="0"/>
        <v>LACHAPELLE, JEAN</v>
      </c>
      <c r="B22" s="89">
        <v>16</v>
      </c>
      <c r="C22" s="90" t="s">
        <v>181</v>
      </c>
      <c r="D22" s="142" t="s">
        <v>150</v>
      </c>
      <c r="E22" s="90" t="s">
        <v>21</v>
      </c>
      <c r="F22" s="143">
        <v>7</v>
      </c>
      <c r="G22" s="144">
        <v>34</v>
      </c>
      <c r="H22" s="143">
        <v>81</v>
      </c>
      <c r="I22" s="143" t="s">
        <v>56</v>
      </c>
      <c r="J22" s="143">
        <v>19</v>
      </c>
      <c r="K22" s="143">
        <v>5</v>
      </c>
      <c r="L22" s="143">
        <v>4</v>
      </c>
      <c r="M22" s="143">
        <v>2</v>
      </c>
      <c r="N22" s="143">
        <v>0</v>
      </c>
      <c r="O22" s="92">
        <f t="shared" si="1"/>
        <v>2.3823529411764706</v>
      </c>
    </row>
    <row r="23" spans="1:15" ht="16" customHeight="1" x14ac:dyDescent="0.25">
      <c r="A23" s="1" t="str">
        <f t="shared" si="0"/>
        <v>BLOUIN, PIERRE</v>
      </c>
      <c r="B23" s="89">
        <v>17</v>
      </c>
      <c r="C23" s="90" t="s">
        <v>181</v>
      </c>
      <c r="D23" s="142" t="s">
        <v>117</v>
      </c>
      <c r="E23" s="90" t="s">
        <v>19</v>
      </c>
      <c r="F23" s="143">
        <v>1</v>
      </c>
      <c r="G23" s="144">
        <v>3</v>
      </c>
      <c r="H23" s="143">
        <v>8</v>
      </c>
      <c r="I23" s="143" t="s">
        <v>56</v>
      </c>
      <c r="J23" s="143">
        <v>1</v>
      </c>
      <c r="K23" s="143">
        <v>0</v>
      </c>
      <c r="L23" s="143">
        <v>0</v>
      </c>
      <c r="M23" s="143">
        <v>1</v>
      </c>
      <c r="N23" s="143">
        <v>0</v>
      </c>
      <c r="O23" s="92">
        <f t="shared" si="1"/>
        <v>2.6666666666666665</v>
      </c>
    </row>
    <row r="24" spans="1:15" ht="16" customHeight="1" thickBot="1" x14ac:dyDescent="0.3">
      <c r="A24" s="1" t="str">
        <f t="shared" si="0"/>
        <v>POULIN, CLAUDE</v>
      </c>
      <c r="B24" s="99">
        <v>18</v>
      </c>
      <c r="C24" s="107" t="s">
        <v>181</v>
      </c>
      <c r="D24" s="152" t="s">
        <v>267</v>
      </c>
      <c r="E24" s="107" t="s">
        <v>8</v>
      </c>
      <c r="F24" s="168">
        <v>6</v>
      </c>
      <c r="G24" s="169">
        <v>19.3</v>
      </c>
      <c r="H24" s="168">
        <v>68</v>
      </c>
      <c r="I24" s="168" t="s">
        <v>56</v>
      </c>
      <c r="J24" s="168">
        <v>7</v>
      </c>
      <c r="K24" s="168">
        <v>3</v>
      </c>
      <c r="L24" s="168">
        <v>1</v>
      </c>
      <c r="M24" s="168">
        <v>1</v>
      </c>
      <c r="N24" s="168">
        <v>0</v>
      </c>
      <c r="O24" s="102">
        <f t="shared" si="1"/>
        <v>3.5233160621761659</v>
      </c>
    </row>
    <row r="25" spans="1:15" ht="16" customHeight="1" x14ac:dyDescent="0.25">
      <c r="B25" s="109"/>
      <c r="C25" s="109"/>
      <c r="E25" s="110"/>
      <c r="F25" s="111"/>
      <c r="G25" s="137"/>
      <c r="H25" s="111"/>
      <c r="I25" s="111"/>
      <c r="J25" s="111"/>
      <c r="K25" s="111"/>
      <c r="L25" s="111"/>
      <c r="M25" s="111"/>
      <c r="N25" s="111"/>
      <c r="O25" s="138"/>
    </row>
    <row r="26" spans="1:15" ht="16" customHeight="1" x14ac:dyDescent="0.25">
      <c r="B26" s="109"/>
      <c r="C26" s="109"/>
      <c r="E26" s="110"/>
      <c r="F26" s="111"/>
      <c r="G26" s="137"/>
      <c r="H26" s="111"/>
      <c r="I26" s="111"/>
      <c r="J26" s="111"/>
      <c r="K26" s="111"/>
      <c r="L26" s="111"/>
      <c r="M26" s="111"/>
      <c r="N26" s="111"/>
      <c r="O26" s="138"/>
    </row>
    <row r="27" spans="1:15" ht="16" customHeight="1" x14ac:dyDescent="0.25">
      <c r="B27" s="109"/>
      <c r="C27" s="109"/>
      <c r="E27" s="110"/>
      <c r="F27" s="111"/>
      <c r="G27" s="1"/>
      <c r="H27" s="111"/>
      <c r="I27" s="111"/>
      <c r="J27" s="111"/>
      <c r="K27" s="111"/>
      <c r="L27" s="111"/>
      <c r="M27" s="111"/>
      <c r="N27" s="111"/>
      <c r="O27" s="138"/>
    </row>
    <row r="28" spans="1:15" ht="16" customHeight="1" x14ac:dyDescent="0.25">
      <c r="B28" s="109"/>
      <c r="C28" s="109"/>
      <c r="E28" s="110"/>
      <c r="F28" s="111"/>
      <c r="G28" s="137"/>
      <c r="H28" s="111"/>
      <c r="I28" s="111"/>
      <c r="J28" s="111"/>
      <c r="K28" s="111"/>
      <c r="L28" s="111"/>
      <c r="M28" s="111"/>
      <c r="N28" s="111"/>
      <c r="O28" s="138"/>
    </row>
    <row r="29" spans="1:15" ht="16" customHeight="1" x14ac:dyDescent="0.25">
      <c r="B29" s="109"/>
      <c r="C29" s="109"/>
      <c r="F29" s="111"/>
      <c r="I29" s="111"/>
      <c r="L29" s="157"/>
      <c r="M29" s="157"/>
      <c r="N29" s="111"/>
      <c r="O29" s="138"/>
    </row>
    <row r="30" spans="1:15" ht="16" customHeight="1" x14ac:dyDescent="0.25">
      <c r="B30" s="109"/>
      <c r="C30" s="109"/>
      <c r="F30" s="111"/>
      <c r="G30" s="19"/>
      <c r="I30" s="111"/>
      <c r="L30" s="157"/>
      <c r="M30" s="157"/>
      <c r="N30" s="111"/>
      <c r="O30" s="138"/>
    </row>
    <row r="31" spans="1:15" ht="16" customHeight="1" x14ac:dyDescent="0.25">
      <c r="B31" s="109"/>
      <c r="C31" s="109"/>
      <c r="F31" s="111"/>
      <c r="G31" s="157"/>
      <c r="I31" s="111"/>
      <c r="N31" s="111"/>
      <c r="O31" s="138"/>
    </row>
    <row r="32" spans="1:15" ht="16" customHeight="1" x14ac:dyDescent="0.25">
      <c r="B32" s="109"/>
      <c r="C32" s="109"/>
      <c r="F32" s="111"/>
      <c r="G32" s="157"/>
      <c r="I32" s="111"/>
      <c r="N32" s="111"/>
      <c r="O32" s="138"/>
    </row>
    <row r="33" spans="2:15" ht="16" customHeight="1" x14ac:dyDescent="0.25">
      <c r="B33" s="109"/>
      <c r="C33" s="109"/>
      <c r="F33" s="111"/>
      <c r="G33" s="157"/>
      <c r="I33" s="111"/>
      <c r="N33" s="111"/>
      <c r="O33" s="138"/>
    </row>
    <row r="34" spans="2:15" ht="16" customHeight="1" x14ac:dyDescent="0.25">
      <c r="B34" s="109"/>
      <c r="C34" s="109"/>
      <c r="G34" s="157"/>
      <c r="O34" s="32"/>
    </row>
    <row r="35" spans="2:15" ht="16" customHeight="1" x14ac:dyDescent="0.25">
      <c r="B35" s="109"/>
      <c r="C35" s="109"/>
      <c r="G35" s="157"/>
      <c r="O35" s="32"/>
    </row>
    <row r="36" spans="2:15" ht="16" customHeight="1" x14ac:dyDescent="0.25">
      <c r="B36" s="109"/>
      <c r="C36" s="109"/>
      <c r="G36" s="157"/>
      <c r="O36" s="32"/>
    </row>
    <row r="37" spans="2:15" ht="16" customHeight="1" x14ac:dyDescent="0.25">
      <c r="B37" s="109"/>
      <c r="C37" s="109"/>
      <c r="O37" s="32"/>
    </row>
    <row r="38" spans="2:15" ht="16" customHeight="1" x14ac:dyDescent="0.25">
      <c r="B38" s="109"/>
      <c r="C38" s="109"/>
      <c r="O38" s="32"/>
    </row>
  </sheetData>
  <dataConsolidate/>
  <mergeCells count="3">
    <mergeCell ref="B1:O1"/>
    <mergeCell ref="M2:O2"/>
    <mergeCell ref="B3:O3"/>
  </mergeCells>
  <phoneticPr fontId="0" type="noConversion"/>
  <hyperlinks>
    <hyperlink ref="M2:O2" location="LANCEURS!A1" display="RETOUR" xr:uid="{00000000-0004-0000-1E00-000000000000}"/>
  </hyperlinks>
  <pageMargins left="0.78740157499999996" right="0.78740157499999996" top="0.984251969" bottom="0.984251969" header="0.4921259845" footer="0.4921259845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Q48"/>
  <sheetViews>
    <sheetView showRowColHeaders="0" workbookViewId="0">
      <pane ySplit="5" topLeftCell="A6" activePane="bottomLeft" state="frozen"/>
      <selection activeCell="B5" sqref="B5:D5"/>
      <selection pane="bottomLeft"/>
    </sheetView>
  </sheetViews>
  <sheetFormatPr baseColWidth="10" defaultColWidth="11.453125" defaultRowHeight="16" customHeight="1" x14ac:dyDescent="0.35"/>
  <cols>
    <col min="1" max="1" width="25" style="1" hidden="1" customWidth="1"/>
    <col min="2" max="2" width="6.7265625" style="1" customWidth="1"/>
    <col min="3" max="3" width="6.7265625" style="105" customWidth="1"/>
    <col min="4" max="4" width="25.7265625" style="1" customWidth="1"/>
    <col min="5" max="5" width="6.7265625" style="19" customWidth="1"/>
    <col min="6" max="6" width="8.1796875" style="19" bestFit="1" customWidth="1"/>
    <col min="7" max="7" width="6.7265625" style="113" customWidth="1"/>
    <col min="8" max="14" width="6.7265625" style="19" customWidth="1"/>
    <col min="15" max="15" width="15" style="32" customWidth="1"/>
    <col min="16" max="16384" width="11.453125" style="1"/>
  </cols>
  <sheetData>
    <row r="1" spans="1:17" s="19" customFormat="1" ht="25.5" thickBot="1" x14ac:dyDescent="0.55000000000000004">
      <c r="B1" s="347" t="s">
        <v>110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10"/>
      <c r="Q1" s="10"/>
    </row>
    <row r="2" spans="1:17" s="19" customFormat="1" ht="16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M2" s="361" t="s">
        <v>295</v>
      </c>
      <c r="N2" s="362"/>
      <c r="O2" s="365"/>
    </row>
    <row r="3" spans="1:17" s="19" customFormat="1" ht="16" customHeight="1" x14ac:dyDescent="0.4">
      <c r="B3" s="359" t="s">
        <v>318</v>
      </c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46"/>
      <c r="Q3" s="46"/>
    </row>
    <row r="4" spans="1:17" s="19" customFormat="1" ht="8.25" customHeight="1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1"/>
      <c r="P4" s="1"/>
      <c r="Q4" s="1"/>
    </row>
    <row r="5" spans="1:17" s="19" customFormat="1" ht="16" customHeight="1" thickBot="1" x14ac:dyDescent="0.3">
      <c r="B5" s="158" t="s">
        <v>298</v>
      </c>
      <c r="C5" s="159" t="s">
        <v>301</v>
      </c>
      <c r="D5" s="159" t="s">
        <v>299</v>
      </c>
      <c r="E5" s="159" t="s">
        <v>6</v>
      </c>
      <c r="F5" s="159" t="s">
        <v>236</v>
      </c>
      <c r="G5" s="160" t="s">
        <v>14</v>
      </c>
      <c r="H5" s="160" t="s">
        <v>0</v>
      </c>
      <c r="I5" s="160" t="s">
        <v>7</v>
      </c>
      <c r="J5" s="160" t="s">
        <v>9</v>
      </c>
      <c r="K5" s="160" t="s">
        <v>10</v>
      </c>
      <c r="L5" s="160" t="s">
        <v>15</v>
      </c>
      <c r="M5" s="160" t="s">
        <v>16</v>
      </c>
      <c r="N5" s="160" t="s">
        <v>17</v>
      </c>
      <c r="O5" s="161" t="s">
        <v>237</v>
      </c>
    </row>
    <row r="6" spans="1:17" ht="16" customHeight="1" thickTop="1" x14ac:dyDescent="0.25">
      <c r="A6" s="1" t="str">
        <f t="shared" ref="A6:A48" si="0">D6</f>
        <v>BUREAU, MICHEL</v>
      </c>
      <c r="B6" s="89">
        <v>1</v>
      </c>
      <c r="C6" s="90" t="s">
        <v>20</v>
      </c>
      <c r="D6" s="142" t="s">
        <v>124</v>
      </c>
      <c r="E6" s="90"/>
      <c r="F6" s="143">
        <v>12</v>
      </c>
      <c r="G6" s="144"/>
      <c r="H6" s="143"/>
      <c r="I6" s="143"/>
      <c r="J6" s="143"/>
      <c r="K6" s="143"/>
      <c r="L6" s="143">
        <v>85</v>
      </c>
      <c r="M6" s="143">
        <v>80</v>
      </c>
      <c r="N6" s="143"/>
      <c r="O6" s="92">
        <f t="shared" ref="O6:O48" si="1">L6/(L6+M6)</f>
        <v>0.51515151515151514</v>
      </c>
    </row>
    <row r="7" spans="1:17" ht="16" customHeight="1" x14ac:dyDescent="0.25">
      <c r="A7" s="1" t="str">
        <f t="shared" si="0"/>
        <v>MÉNARD, JEAN-CLAUDE</v>
      </c>
      <c r="B7" s="89">
        <v>2</v>
      </c>
      <c r="C7" s="90" t="s">
        <v>20</v>
      </c>
      <c r="D7" s="142" t="s">
        <v>160</v>
      </c>
      <c r="E7" s="90"/>
      <c r="F7" s="143">
        <v>12</v>
      </c>
      <c r="G7" s="144"/>
      <c r="H7" s="143"/>
      <c r="I7" s="143"/>
      <c r="J7" s="143"/>
      <c r="K7" s="143"/>
      <c r="L7" s="143">
        <v>66</v>
      </c>
      <c r="M7" s="143">
        <v>38</v>
      </c>
      <c r="N7" s="143"/>
      <c r="O7" s="92">
        <f t="shared" si="1"/>
        <v>0.63461538461538458</v>
      </c>
    </row>
    <row r="8" spans="1:17" ht="16" customHeight="1" x14ac:dyDescent="0.25">
      <c r="A8" s="1" t="str">
        <f t="shared" si="0"/>
        <v>MÉNARD, ANDRÉ</v>
      </c>
      <c r="B8" s="89">
        <v>3</v>
      </c>
      <c r="C8" s="90" t="s">
        <v>181</v>
      </c>
      <c r="D8" s="142" t="s">
        <v>263</v>
      </c>
      <c r="E8" s="90"/>
      <c r="F8" s="143">
        <v>8</v>
      </c>
      <c r="G8" s="144"/>
      <c r="H8" s="143"/>
      <c r="I8" s="143"/>
      <c r="J8" s="143"/>
      <c r="K8" s="143"/>
      <c r="L8" s="143">
        <v>46</v>
      </c>
      <c r="M8" s="143">
        <v>46</v>
      </c>
      <c r="N8" s="143"/>
      <c r="O8" s="92">
        <f t="shared" si="1"/>
        <v>0.5</v>
      </c>
    </row>
    <row r="9" spans="1:17" ht="16" customHeight="1" x14ac:dyDescent="0.25">
      <c r="A9" s="1" t="str">
        <f t="shared" si="0"/>
        <v>DUBOIS, PIERRE</v>
      </c>
      <c r="B9" s="89">
        <v>4</v>
      </c>
      <c r="C9" s="90" t="s">
        <v>181</v>
      </c>
      <c r="D9" s="142" t="s">
        <v>250</v>
      </c>
      <c r="E9" s="90"/>
      <c r="F9" s="143">
        <v>5</v>
      </c>
      <c r="G9" s="144"/>
      <c r="H9" s="143"/>
      <c r="I9" s="143"/>
      <c r="J9" s="143"/>
      <c r="K9" s="143"/>
      <c r="L9" s="143">
        <v>44</v>
      </c>
      <c r="M9" s="143">
        <v>24</v>
      </c>
      <c r="N9" s="143"/>
      <c r="O9" s="92">
        <f t="shared" si="1"/>
        <v>0.6470588235294118</v>
      </c>
    </row>
    <row r="10" spans="1:17" ht="16" customHeight="1" x14ac:dyDescent="0.25">
      <c r="A10" s="1" t="str">
        <f t="shared" si="0"/>
        <v>LACOMBE, AIMÉ</v>
      </c>
      <c r="B10" s="89">
        <v>5</v>
      </c>
      <c r="C10" s="90" t="s">
        <v>181</v>
      </c>
      <c r="D10" s="142" t="s">
        <v>253</v>
      </c>
      <c r="E10" s="90"/>
      <c r="F10" s="143">
        <v>6</v>
      </c>
      <c r="G10" s="144"/>
      <c r="H10" s="143"/>
      <c r="I10" s="143"/>
      <c r="J10" s="143"/>
      <c r="K10" s="143"/>
      <c r="L10" s="143">
        <v>35</v>
      </c>
      <c r="M10" s="143">
        <v>34</v>
      </c>
      <c r="N10" s="143"/>
      <c r="O10" s="92">
        <f t="shared" si="1"/>
        <v>0.50724637681159424</v>
      </c>
    </row>
    <row r="11" spans="1:17" ht="16" customHeight="1" x14ac:dyDescent="0.25">
      <c r="A11" s="1" t="str">
        <f t="shared" si="0"/>
        <v>BRAULT, YVES</v>
      </c>
      <c r="B11" s="89">
        <v>6</v>
      </c>
      <c r="C11" s="90" t="s">
        <v>181</v>
      </c>
      <c r="D11" s="142" t="s">
        <v>121</v>
      </c>
      <c r="E11" s="90"/>
      <c r="F11" s="143">
        <v>4</v>
      </c>
      <c r="G11" s="144"/>
      <c r="H11" s="143"/>
      <c r="I11" s="143"/>
      <c r="J11" s="143"/>
      <c r="K11" s="143"/>
      <c r="L11" s="143">
        <v>29</v>
      </c>
      <c r="M11" s="143">
        <v>20</v>
      </c>
      <c r="N11" s="143"/>
      <c r="O11" s="92">
        <f t="shared" si="1"/>
        <v>0.59183673469387754</v>
      </c>
    </row>
    <row r="12" spans="1:17" ht="16" customHeight="1" x14ac:dyDescent="0.25">
      <c r="A12" s="1" t="str">
        <f t="shared" si="0"/>
        <v>LEPAGE, ANDRÉ</v>
      </c>
      <c r="B12" s="89">
        <v>7</v>
      </c>
      <c r="C12" s="90" t="s">
        <v>181</v>
      </c>
      <c r="D12" s="142" t="s">
        <v>260</v>
      </c>
      <c r="E12" s="90"/>
      <c r="F12" s="143">
        <v>4</v>
      </c>
      <c r="G12" s="144"/>
      <c r="H12" s="143"/>
      <c r="I12" s="143"/>
      <c r="J12" s="143"/>
      <c r="K12" s="143"/>
      <c r="L12" s="143">
        <v>23</v>
      </c>
      <c r="M12" s="143">
        <v>12</v>
      </c>
      <c r="N12" s="143"/>
      <c r="O12" s="92">
        <f t="shared" si="1"/>
        <v>0.65714285714285714</v>
      </c>
    </row>
    <row r="13" spans="1:17" ht="16" customHeight="1" x14ac:dyDescent="0.25">
      <c r="A13" s="1" t="str">
        <f t="shared" si="0"/>
        <v>ROY, FRANÇOIS</v>
      </c>
      <c r="B13" s="89">
        <v>8</v>
      </c>
      <c r="C13" s="90" t="s">
        <v>20</v>
      </c>
      <c r="D13" s="142" t="s">
        <v>169</v>
      </c>
      <c r="E13" s="90"/>
      <c r="F13" s="143">
        <v>2</v>
      </c>
      <c r="G13" s="144"/>
      <c r="H13" s="143"/>
      <c r="I13" s="143"/>
      <c r="J13" s="143"/>
      <c r="K13" s="143"/>
      <c r="L13" s="143">
        <v>23</v>
      </c>
      <c r="M13" s="143">
        <v>14</v>
      </c>
      <c r="N13" s="143"/>
      <c r="O13" s="92">
        <f t="shared" si="1"/>
        <v>0.6216216216216216</v>
      </c>
    </row>
    <row r="14" spans="1:17" ht="16" customHeight="1" x14ac:dyDescent="0.25">
      <c r="A14" s="1" t="str">
        <f t="shared" si="0"/>
        <v>MASSÉ, LUCIEN</v>
      </c>
      <c r="B14" s="89">
        <v>9</v>
      </c>
      <c r="C14" s="90" t="s">
        <v>20</v>
      </c>
      <c r="D14" s="142" t="s">
        <v>262</v>
      </c>
      <c r="E14" s="90"/>
      <c r="F14" s="143">
        <v>2</v>
      </c>
      <c r="G14" s="144"/>
      <c r="H14" s="143"/>
      <c r="I14" s="143"/>
      <c r="J14" s="143"/>
      <c r="K14" s="143"/>
      <c r="L14" s="143">
        <v>20</v>
      </c>
      <c r="M14" s="143">
        <v>9</v>
      </c>
      <c r="N14" s="143"/>
      <c r="O14" s="92">
        <f t="shared" si="1"/>
        <v>0.68965517241379315</v>
      </c>
    </row>
    <row r="15" spans="1:17" ht="16" customHeight="1" x14ac:dyDescent="0.25">
      <c r="A15" s="1" t="str">
        <f t="shared" si="0"/>
        <v>ISABELLE, ROBERT</v>
      </c>
      <c r="B15" s="89">
        <v>10</v>
      </c>
      <c r="C15" s="90" t="s">
        <v>20</v>
      </c>
      <c r="D15" s="142" t="s">
        <v>148</v>
      </c>
      <c r="E15" s="90"/>
      <c r="F15" s="143">
        <v>3</v>
      </c>
      <c r="G15" s="144"/>
      <c r="H15" s="143"/>
      <c r="I15" s="143"/>
      <c r="J15" s="143"/>
      <c r="K15" s="143"/>
      <c r="L15" s="143">
        <v>19</v>
      </c>
      <c r="M15" s="143">
        <v>17</v>
      </c>
      <c r="N15" s="143"/>
      <c r="O15" s="92">
        <f t="shared" si="1"/>
        <v>0.52777777777777779</v>
      </c>
    </row>
    <row r="16" spans="1:17" ht="16" customHeight="1" x14ac:dyDescent="0.25">
      <c r="A16" s="1" t="str">
        <f t="shared" si="0"/>
        <v>POULIN, CLAUDE</v>
      </c>
      <c r="B16" s="89">
        <v>11</v>
      </c>
      <c r="C16" s="90" t="s">
        <v>20</v>
      </c>
      <c r="D16" s="142" t="s">
        <v>267</v>
      </c>
      <c r="E16" s="90"/>
      <c r="F16" s="143">
        <v>6</v>
      </c>
      <c r="G16" s="144"/>
      <c r="H16" s="143"/>
      <c r="I16" s="143"/>
      <c r="J16" s="143"/>
      <c r="K16" s="143"/>
      <c r="L16" s="143">
        <v>17</v>
      </c>
      <c r="M16" s="143">
        <v>21</v>
      </c>
      <c r="N16" s="143"/>
      <c r="O16" s="92">
        <f t="shared" si="1"/>
        <v>0.44736842105263158</v>
      </c>
    </row>
    <row r="17" spans="1:15" ht="16" customHeight="1" x14ac:dyDescent="0.25">
      <c r="A17" s="1" t="str">
        <f t="shared" si="0"/>
        <v>DESLANDES, PIERRE</v>
      </c>
      <c r="B17" s="89">
        <v>12</v>
      </c>
      <c r="C17" s="90" t="s">
        <v>20</v>
      </c>
      <c r="D17" s="142" t="s">
        <v>133</v>
      </c>
      <c r="E17" s="90"/>
      <c r="F17" s="143">
        <v>3</v>
      </c>
      <c r="G17" s="144"/>
      <c r="H17" s="143"/>
      <c r="I17" s="143"/>
      <c r="J17" s="143"/>
      <c r="K17" s="143"/>
      <c r="L17" s="143">
        <v>17</v>
      </c>
      <c r="M17" s="143">
        <v>22</v>
      </c>
      <c r="N17" s="143"/>
      <c r="O17" s="92">
        <f t="shared" si="1"/>
        <v>0.4358974358974359</v>
      </c>
    </row>
    <row r="18" spans="1:15" ht="16" customHeight="1" x14ac:dyDescent="0.25">
      <c r="A18" s="1" t="str">
        <f t="shared" si="0"/>
        <v>PLANTE, PIERRE</v>
      </c>
      <c r="B18" s="89">
        <v>13</v>
      </c>
      <c r="C18" s="90" t="s">
        <v>181</v>
      </c>
      <c r="D18" s="142" t="s">
        <v>266</v>
      </c>
      <c r="E18" s="90"/>
      <c r="F18" s="143">
        <v>4</v>
      </c>
      <c r="G18" s="144"/>
      <c r="H18" s="143"/>
      <c r="I18" s="143"/>
      <c r="J18" s="143"/>
      <c r="K18" s="143"/>
      <c r="L18" s="143">
        <v>13</v>
      </c>
      <c r="M18" s="143">
        <v>17</v>
      </c>
      <c r="N18" s="143"/>
      <c r="O18" s="92">
        <f t="shared" si="1"/>
        <v>0.43333333333333335</v>
      </c>
    </row>
    <row r="19" spans="1:15" ht="16" customHeight="1" x14ac:dyDescent="0.25">
      <c r="A19" s="1" t="str">
        <f t="shared" si="0"/>
        <v>LANDRIGAN, DANNY</v>
      </c>
      <c r="B19" s="89">
        <v>14</v>
      </c>
      <c r="C19" s="90" t="s">
        <v>20</v>
      </c>
      <c r="D19" s="142" t="s">
        <v>255</v>
      </c>
      <c r="E19" s="90"/>
      <c r="F19" s="143">
        <v>8</v>
      </c>
      <c r="G19" s="144"/>
      <c r="H19" s="143"/>
      <c r="I19" s="143"/>
      <c r="J19" s="143"/>
      <c r="K19" s="143"/>
      <c r="L19" s="143">
        <v>10</v>
      </c>
      <c r="M19" s="143">
        <v>27</v>
      </c>
      <c r="N19" s="143"/>
      <c r="O19" s="92">
        <f t="shared" si="1"/>
        <v>0.27027027027027029</v>
      </c>
    </row>
    <row r="20" spans="1:15" ht="16" customHeight="1" x14ac:dyDescent="0.25">
      <c r="A20" s="1" t="str">
        <f t="shared" si="0"/>
        <v>OUELLET, LÉOPOLD</v>
      </c>
      <c r="B20" s="89">
        <v>15</v>
      </c>
      <c r="C20" s="90" t="s">
        <v>181</v>
      </c>
      <c r="D20" s="142" t="s">
        <v>265</v>
      </c>
      <c r="E20" s="90"/>
      <c r="F20" s="143">
        <v>2</v>
      </c>
      <c r="G20" s="144"/>
      <c r="H20" s="143"/>
      <c r="I20" s="143"/>
      <c r="J20" s="143"/>
      <c r="K20" s="143"/>
      <c r="L20" s="143">
        <v>8</v>
      </c>
      <c r="M20" s="143">
        <v>4</v>
      </c>
      <c r="N20" s="143"/>
      <c r="O20" s="92">
        <f t="shared" si="1"/>
        <v>0.66666666666666663</v>
      </c>
    </row>
    <row r="21" spans="1:15" ht="16" customHeight="1" x14ac:dyDescent="0.25">
      <c r="A21" s="1" t="str">
        <f t="shared" si="0"/>
        <v>JEANSON, JEAN-GUY</v>
      </c>
      <c r="B21" s="89">
        <v>16</v>
      </c>
      <c r="C21" s="90" t="s">
        <v>181</v>
      </c>
      <c r="D21" s="142" t="s">
        <v>251</v>
      </c>
      <c r="E21" s="90"/>
      <c r="F21" s="143">
        <v>2</v>
      </c>
      <c r="G21" s="144"/>
      <c r="H21" s="143"/>
      <c r="I21" s="143"/>
      <c r="J21" s="143"/>
      <c r="K21" s="143"/>
      <c r="L21" s="143">
        <v>5</v>
      </c>
      <c r="M21" s="143">
        <v>4</v>
      </c>
      <c r="N21" s="143"/>
      <c r="O21" s="92">
        <f t="shared" si="1"/>
        <v>0.55555555555555558</v>
      </c>
    </row>
    <row r="22" spans="1:15" ht="16" customHeight="1" x14ac:dyDescent="0.25">
      <c r="A22" s="1" t="str">
        <f t="shared" si="0"/>
        <v>POULIN, RICHARD</v>
      </c>
      <c r="B22" s="89">
        <v>17</v>
      </c>
      <c r="C22" s="90" t="s">
        <v>20</v>
      </c>
      <c r="D22" s="142" t="s">
        <v>166</v>
      </c>
      <c r="E22" s="90"/>
      <c r="F22" s="143">
        <v>2</v>
      </c>
      <c r="G22" s="144"/>
      <c r="H22" s="143"/>
      <c r="I22" s="143"/>
      <c r="J22" s="143"/>
      <c r="K22" s="143"/>
      <c r="L22" s="143">
        <v>5</v>
      </c>
      <c r="M22" s="143">
        <v>6</v>
      </c>
      <c r="N22" s="143"/>
      <c r="O22" s="92">
        <f t="shared" si="1"/>
        <v>0.45454545454545453</v>
      </c>
    </row>
    <row r="23" spans="1:15" ht="16" customHeight="1" x14ac:dyDescent="0.25">
      <c r="A23" s="1" t="str">
        <f t="shared" si="0"/>
        <v>BLANCHARD, YVES</v>
      </c>
      <c r="B23" s="89">
        <v>18</v>
      </c>
      <c r="C23" s="90" t="s">
        <v>181</v>
      </c>
      <c r="D23" s="142" t="s">
        <v>246</v>
      </c>
      <c r="E23" s="90"/>
      <c r="F23" s="143">
        <v>3</v>
      </c>
      <c r="G23" s="144"/>
      <c r="H23" s="143"/>
      <c r="I23" s="143"/>
      <c r="J23" s="143"/>
      <c r="K23" s="143"/>
      <c r="L23" s="143">
        <v>5</v>
      </c>
      <c r="M23" s="143">
        <v>8</v>
      </c>
      <c r="N23" s="143"/>
      <c r="O23" s="92">
        <f t="shared" si="1"/>
        <v>0.38461538461538464</v>
      </c>
    </row>
    <row r="24" spans="1:15" ht="16" customHeight="1" x14ac:dyDescent="0.25">
      <c r="A24" s="1" t="str">
        <f t="shared" si="0"/>
        <v>LEBEL, RENÉ</v>
      </c>
      <c r="B24" s="89">
        <v>19</v>
      </c>
      <c r="C24" s="90" t="s">
        <v>181</v>
      </c>
      <c r="D24" s="142" t="s">
        <v>257</v>
      </c>
      <c r="E24" s="90"/>
      <c r="F24" s="143">
        <v>3</v>
      </c>
      <c r="G24" s="144"/>
      <c r="H24" s="143"/>
      <c r="I24" s="143"/>
      <c r="J24" s="143"/>
      <c r="K24" s="143"/>
      <c r="L24" s="143">
        <v>4</v>
      </c>
      <c r="M24" s="143">
        <v>4</v>
      </c>
      <c r="N24" s="143"/>
      <c r="O24" s="92">
        <f t="shared" si="1"/>
        <v>0.5</v>
      </c>
    </row>
    <row r="25" spans="1:15" ht="16" customHeight="1" x14ac:dyDescent="0.25">
      <c r="A25" s="1" t="str">
        <f t="shared" si="0"/>
        <v>VANIER, GUY</v>
      </c>
      <c r="B25" s="89">
        <v>20</v>
      </c>
      <c r="C25" s="90" t="s">
        <v>181</v>
      </c>
      <c r="D25" s="142" t="s">
        <v>271</v>
      </c>
      <c r="E25" s="90"/>
      <c r="F25" s="143">
        <v>1</v>
      </c>
      <c r="G25" s="144"/>
      <c r="H25" s="143"/>
      <c r="I25" s="143"/>
      <c r="J25" s="143"/>
      <c r="K25" s="143"/>
      <c r="L25" s="143">
        <v>4</v>
      </c>
      <c r="M25" s="143">
        <v>5</v>
      </c>
      <c r="N25" s="143"/>
      <c r="O25" s="92">
        <f t="shared" si="1"/>
        <v>0.44444444444444442</v>
      </c>
    </row>
    <row r="26" spans="1:15" ht="16" customHeight="1" x14ac:dyDescent="0.25">
      <c r="A26" s="1" t="str">
        <f t="shared" si="0"/>
        <v>WILSON, ROBERT</v>
      </c>
      <c r="B26" s="89">
        <v>21</v>
      </c>
      <c r="C26" s="90" t="s">
        <v>20</v>
      </c>
      <c r="D26" s="142" t="s">
        <v>179</v>
      </c>
      <c r="E26" s="90"/>
      <c r="F26" s="143">
        <v>2</v>
      </c>
      <c r="G26" s="144"/>
      <c r="H26" s="143"/>
      <c r="I26" s="143"/>
      <c r="J26" s="143"/>
      <c r="K26" s="143"/>
      <c r="L26" s="143">
        <v>4</v>
      </c>
      <c r="M26" s="143">
        <v>7</v>
      </c>
      <c r="N26" s="143"/>
      <c r="O26" s="92">
        <f t="shared" si="1"/>
        <v>0.36363636363636365</v>
      </c>
    </row>
    <row r="27" spans="1:15" ht="16" customHeight="1" x14ac:dyDescent="0.25">
      <c r="A27" s="1" t="str">
        <f t="shared" si="0"/>
        <v>DESJARDINS, ANDRÉ</v>
      </c>
      <c r="B27" s="89">
        <v>22</v>
      </c>
      <c r="C27" s="90" t="s">
        <v>181</v>
      </c>
      <c r="D27" s="142" t="s">
        <v>132</v>
      </c>
      <c r="E27" s="90"/>
      <c r="F27" s="143">
        <v>2</v>
      </c>
      <c r="G27" s="142"/>
      <c r="H27" s="143"/>
      <c r="I27" s="143"/>
      <c r="J27" s="143"/>
      <c r="K27" s="143"/>
      <c r="L27" s="143">
        <v>3</v>
      </c>
      <c r="M27" s="143">
        <v>2</v>
      </c>
      <c r="N27" s="143"/>
      <c r="O27" s="92">
        <f t="shared" si="1"/>
        <v>0.6</v>
      </c>
    </row>
    <row r="28" spans="1:15" ht="16" customHeight="1" x14ac:dyDescent="0.25">
      <c r="A28" s="1" t="str">
        <f t="shared" si="0"/>
        <v>MARTIN, ROBERT</v>
      </c>
      <c r="B28" s="89">
        <v>23</v>
      </c>
      <c r="C28" s="90" t="s">
        <v>181</v>
      </c>
      <c r="D28" s="142" t="s">
        <v>261</v>
      </c>
      <c r="E28" s="90"/>
      <c r="F28" s="143">
        <v>2</v>
      </c>
      <c r="G28" s="144"/>
      <c r="H28" s="143"/>
      <c r="I28" s="143"/>
      <c r="J28" s="143"/>
      <c r="K28" s="143"/>
      <c r="L28" s="143">
        <v>3</v>
      </c>
      <c r="M28" s="143">
        <v>3</v>
      </c>
      <c r="N28" s="143"/>
      <c r="O28" s="92">
        <f t="shared" si="1"/>
        <v>0.5</v>
      </c>
    </row>
    <row r="29" spans="1:15" ht="16" customHeight="1" x14ac:dyDescent="0.25">
      <c r="A29" s="1" t="str">
        <f t="shared" si="0"/>
        <v>JOLY, PAUL</v>
      </c>
      <c r="B29" s="89">
        <v>24</v>
      </c>
      <c r="C29" s="90" t="s">
        <v>181</v>
      </c>
      <c r="D29" s="142" t="s">
        <v>252</v>
      </c>
      <c r="E29" s="148"/>
      <c r="F29" s="143">
        <v>1</v>
      </c>
      <c r="G29" s="151"/>
      <c r="H29" s="148"/>
      <c r="I29" s="143"/>
      <c r="J29" s="148"/>
      <c r="K29" s="148"/>
      <c r="L29" s="149">
        <v>3</v>
      </c>
      <c r="M29" s="149">
        <v>5</v>
      </c>
      <c r="N29" s="143"/>
      <c r="O29" s="92">
        <f t="shared" si="1"/>
        <v>0.375</v>
      </c>
    </row>
    <row r="30" spans="1:15" ht="16" customHeight="1" x14ac:dyDescent="0.25">
      <c r="A30" s="1" t="str">
        <f t="shared" si="0"/>
        <v>ST-GEORGES, PAUL</v>
      </c>
      <c r="B30" s="89">
        <v>25</v>
      </c>
      <c r="C30" s="90" t="s">
        <v>20</v>
      </c>
      <c r="D30" s="142" t="s">
        <v>175</v>
      </c>
      <c r="E30" s="148"/>
      <c r="F30" s="143">
        <v>3</v>
      </c>
      <c r="G30" s="148"/>
      <c r="H30" s="148"/>
      <c r="I30" s="143"/>
      <c r="J30" s="148"/>
      <c r="K30" s="148"/>
      <c r="L30" s="149">
        <v>3</v>
      </c>
      <c r="M30" s="149">
        <v>5</v>
      </c>
      <c r="N30" s="143"/>
      <c r="O30" s="92">
        <f t="shared" si="1"/>
        <v>0.375</v>
      </c>
    </row>
    <row r="31" spans="1:15" ht="16" customHeight="1" x14ac:dyDescent="0.25">
      <c r="A31" s="1" t="str">
        <f t="shared" si="0"/>
        <v>CHAUSSÉ, SERGE</v>
      </c>
      <c r="B31" s="89">
        <v>26</v>
      </c>
      <c r="C31" s="90" t="s">
        <v>20</v>
      </c>
      <c r="D31" s="142" t="s">
        <v>127</v>
      </c>
      <c r="E31" s="148"/>
      <c r="F31" s="143">
        <v>3</v>
      </c>
      <c r="G31" s="149"/>
      <c r="H31" s="148"/>
      <c r="I31" s="143"/>
      <c r="J31" s="148"/>
      <c r="K31" s="148"/>
      <c r="L31" s="148">
        <v>3</v>
      </c>
      <c r="M31" s="148">
        <v>6</v>
      </c>
      <c r="N31" s="143"/>
      <c r="O31" s="92">
        <f t="shared" si="1"/>
        <v>0.33333333333333331</v>
      </c>
    </row>
    <row r="32" spans="1:15" ht="16" customHeight="1" x14ac:dyDescent="0.25">
      <c r="A32" s="1" t="str">
        <f t="shared" si="0"/>
        <v>JOUBERT, ANDRÉ</v>
      </c>
      <c r="B32" s="89">
        <v>27</v>
      </c>
      <c r="C32" s="90" t="s">
        <v>20</v>
      </c>
      <c r="D32" s="142" t="s">
        <v>235</v>
      </c>
      <c r="E32" s="148"/>
      <c r="F32" s="143">
        <v>3</v>
      </c>
      <c r="G32" s="149"/>
      <c r="H32" s="148"/>
      <c r="I32" s="143"/>
      <c r="J32" s="148"/>
      <c r="K32" s="148"/>
      <c r="L32" s="148">
        <v>2</v>
      </c>
      <c r="M32" s="148">
        <v>2</v>
      </c>
      <c r="N32" s="143"/>
      <c r="O32" s="92">
        <f t="shared" si="1"/>
        <v>0.5</v>
      </c>
    </row>
    <row r="33" spans="1:15" ht="16" customHeight="1" x14ac:dyDescent="0.25">
      <c r="A33" s="1" t="str">
        <f t="shared" si="0"/>
        <v>RIVARD, RÉJEAN</v>
      </c>
      <c r="B33" s="89">
        <v>28</v>
      </c>
      <c r="C33" s="90" t="s">
        <v>181</v>
      </c>
      <c r="D33" s="142" t="s">
        <v>268</v>
      </c>
      <c r="E33" s="148"/>
      <c r="F33" s="143">
        <v>3</v>
      </c>
      <c r="G33" s="149"/>
      <c r="H33" s="148"/>
      <c r="I33" s="143"/>
      <c r="J33" s="148"/>
      <c r="K33" s="148"/>
      <c r="L33" s="148">
        <v>2</v>
      </c>
      <c r="M33" s="148">
        <v>3</v>
      </c>
      <c r="N33" s="143"/>
      <c r="O33" s="92">
        <f t="shared" si="1"/>
        <v>0.4</v>
      </c>
    </row>
    <row r="34" spans="1:15" ht="16" customHeight="1" x14ac:dyDescent="0.25">
      <c r="A34" s="1" t="str">
        <f t="shared" si="0"/>
        <v>DANDURAND, GILLES</v>
      </c>
      <c r="B34" s="89">
        <v>29</v>
      </c>
      <c r="C34" s="90" t="s">
        <v>181</v>
      </c>
      <c r="D34" s="142" t="s">
        <v>130</v>
      </c>
      <c r="E34" s="148"/>
      <c r="F34" s="148">
        <v>4</v>
      </c>
      <c r="G34" s="149"/>
      <c r="H34" s="148"/>
      <c r="I34" s="148"/>
      <c r="J34" s="148"/>
      <c r="K34" s="148"/>
      <c r="L34" s="148">
        <v>2</v>
      </c>
      <c r="M34" s="148">
        <v>9</v>
      </c>
      <c r="N34" s="148"/>
      <c r="O34" s="92">
        <f t="shared" si="1"/>
        <v>0.18181818181818182</v>
      </c>
    </row>
    <row r="35" spans="1:15" ht="16" customHeight="1" x14ac:dyDescent="0.25">
      <c r="A35" s="1" t="str">
        <f t="shared" si="0"/>
        <v>LÉONARD, JACQUES</v>
      </c>
      <c r="B35" s="89">
        <v>30</v>
      </c>
      <c r="C35" s="90" t="s">
        <v>181</v>
      </c>
      <c r="D35" s="142" t="s">
        <v>259</v>
      </c>
      <c r="E35" s="148"/>
      <c r="F35" s="148">
        <v>4</v>
      </c>
      <c r="G35" s="149"/>
      <c r="H35" s="148"/>
      <c r="I35" s="148"/>
      <c r="J35" s="148"/>
      <c r="K35" s="148"/>
      <c r="L35" s="148">
        <v>2</v>
      </c>
      <c r="M35" s="148">
        <v>13</v>
      </c>
      <c r="N35" s="148"/>
      <c r="O35" s="92">
        <f t="shared" si="1"/>
        <v>0.13333333333333333</v>
      </c>
    </row>
    <row r="36" spans="1:15" ht="16" customHeight="1" x14ac:dyDescent="0.25">
      <c r="A36" s="1" t="str">
        <f t="shared" si="0"/>
        <v>TESSIER, YVES</v>
      </c>
      <c r="B36" s="89">
        <v>31</v>
      </c>
      <c r="C36" s="90" t="s">
        <v>181</v>
      </c>
      <c r="D36" s="142" t="s">
        <v>270</v>
      </c>
      <c r="E36" s="148"/>
      <c r="F36" s="148">
        <v>1</v>
      </c>
      <c r="G36" s="149"/>
      <c r="H36" s="148"/>
      <c r="I36" s="148"/>
      <c r="J36" s="148"/>
      <c r="K36" s="148"/>
      <c r="L36" s="148">
        <v>1</v>
      </c>
      <c r="M36" s="148">
        <v>0</v>
      </c>
      <c r="N36" s="148"/>
      <c r="O36" s="92">
        <f t="shared" si="1"/>
        <v>1</v>
      </c>
    </row>
    <row r="37" spans="1:15" ht="16" customHeight="1" x14ac:dyDescent="0.25">
      <c r="A37" s="1" t="str">
        <f t="shared" si="0"/>
        <v>DUBÉ, DENIS</v>
      </c>
      <c r="B37" s="89">
        <v>32</v>
      </c>
      <c r="C37" s="90" t="s">
        <v>181</v>
      </c>
      <c r="D37" s="142" t="s">
        <v>249</v>
      </c>
      <c r="E37" s="148"/>
      <c r="F37" s="148">
        <v>1</v>
      </c>
      <c r="G37" s="151"/>
      <c r="H37" s="148"/>
      <c r="I37" s="148"/>
      <c r="J37" s="148"/>
      <c r="K37" s="148"/>
      <c r="L37" s="148">
        <v>1</v>
      </c>
      <c r="M37" s="148">
        <v>0</v>
      </c>
      <c r="N37" s="148"/>
      <c r="O37" s="92">
        <f t="shared" si="1"/>
        <v>1</v>
      </c>
    </row>
    <row r="38" spans="1:15" ht="16" customHeight="1" x14ac:dyDescent="0.25">
      <c r="A38" s="1" t="str">
        <f t="shared" si="0"/>
        <v>LACHAPELLE, JEAN</v>
      </c>
      <c r="B38" s="89">
        <v>33</v>
      </c>
      <c r="C38" s="90" t="s">
        <v>181</v>
      </c>
      <c r="D38" s="142" t="s">
        <v>150</v>
      </c>
      <c r="E38" s="148"/>
      <c r="F38" s="148">
        <v>2</v>
      </c>
      <c r="G38" s="151"/>
      <c r="H38" s="148"/>
      <c r="I38" s="148"/>
      <c r="J38" s="148"/>
      <c r="K38" s="148"/>
      <c r="L38" s="148">
        <v>1</v>
      </c>
      <c r="M38" s="148">
        <v>1</v>
      </c>
      <c r="N38" s="148"/>
      <c r="O38" s="92">
        <f t="shared" si="1"/>
        <v>0.5</v>
      </c>
    </row>
    <row r="39" spans="1:15" ht="16" customHeight="1" x14ac:dyDescent="0.25">
      <c r="A39" s="1" t="str">
        <f t="shared" si="0"/>
        <v>NANTEL, RICHARD</v>
      </c>
      <c r="B39" s="89">
        <v>34</v>
      </c>
      <c r="C39" s="148" t="s">
        <v>181</v>
      </c>
      <c r="D39" s="142" t="s">
        <v>264</v>
      </c>
      <c r="E39" s="148"/>
      <c r="F39" s="148">
        <v>1</v>
      </c>
      <c r="G39" s="151"/>
      <c r="H39" s="148"/>
      <c r="I39" s="148"/>
      <c r="J39" s="148"/>
      <c r="K39" s="148"/>
      <c r="L39" s="148">
        <v>1</v>
      </c>
      <c r="M39" s="148">
        <v>7</v>
      </c>
      <c r="N39" s="148"/>
      <c r="O39" s="92">
        <f t="shared" si="1"/>
        <v>0.125</v>
      </c>
    </row>
    <row r="40" spans="1:15" ht="16" customHeight="1" x14ac:dyDescent="0.25">
      <c r="A40" s="1" t="str">
        <f t="shared" si="0"/>
        <v>LEDUC, MICHEL</v>
      </c>
      <c r="B40" s="89">
        <v>35</v>
      </c>
      <c r="C40" s="148" t="s">
        <v>181</v>
      </c>
      <c r="D40" s="142" t="s">
        <v>258</v>
      </c>
      <c r="E40" s="148"/>
      <c r="F40" s="148">
        <v>2</v>
      </c>
      <c r="G40" s="151"/>
      <c r="H40" s="148"/>
      <c r="I40" s="148"/>
      <c r="J40" s="148"/>
      <c r="K40" s="148"/>
      <c r="L40" s="148">
        <v>1</v>
      </c>
      <c r="M40" s="148">
        <v>9</v>
      </c>
      <c r="N40" s="148"/>
      <c r="O40" s="92">
        <f t="shared" si="1"/>
        <v>0.1</v>
      </c>
    </row>
    <row r="41" spans="1:15" ht="16" customHeight="1" x14ac:dyDescent="0.25">
      <c r="A41" s="1" t="str">
        <f t="shared" si="0"/>
        <v>BEAUSOLEIL, ANDRÉ</v>
      </c>
      <c r="B41" s="89">
        <v>36</v>
      </c>
      <c r="C41" s="148" t="s">
        <v>181</v>
      </c>
      <c r="D41" s="142" t="s">
        <v>245</v>
      </c>
      <c r="E41" s="148"/>
      <c r="F41" s="148">
        <v>1</v>
      </c>
      <c r="G41" s="151"/>
      <c r="H41" s="148"/>
      <c r="I41" s="148"/>
      <c r="J41" s="148"/>
      <c r="K41" s="148"/>
      <c r="L41" s="148">
        <v>0</v>
      </c>
      <c r="M41" s="148">
        <v>1</v>
      </c>
      <c r="N41" s="148"/>
      <c r="O41" s="92">
        <f t="shared" si="1"/>
        <v>0</v>
      </c>
    </row>
    <row r="42" spans="1:15" ht="16" customHeight="1" x14ac:dyDescent="0.25">
      <c r="A42" s="1" t="str">
        <f t="shared" si="0"/>
        <v>BLOUIN, PIERRE</v>
      </c>
      <c r="B42" s="89">
        <v>37</v>
      </c>
      <c r="C42" s="148" t="s">
        <v>20</v>
      </c>
      <c r="D42" s="142" t="s">
        <v>117</v>
      </c>
      <c r="E42" s="148"/>
      <c r="F42" s="148">
        <v>1</v>
      </c>
      <c r="G42" s="151"/>
      <c r="H42" s="148"/>
      <c r="I42" s="148"/>
      <c r="J42" s="148"/>
      <c r="K42" s="148"/>
      <c r="L42" s="148">
        <v>0</v>
      </c>
      <c r="M42" s="148">
        <v>1</v>
      </c>
      <c r="N42" s="148"/>
      <c r="O42" s="92">
        <f t="shared" si="1"/>
        <v>0</v>
      </c>
    </row>
    <row r="43" spans="1:15" ht="16" customHeight="1" x14ac:dyDescent="0.25">
      <c r="A43" s="1" t="str">
        <f t="shared" si="0"/>
        <v>CÔTÉ, ROBERT</v>
      </c>
      <c r="B43" s="89">
        <v>38</v>
      </c>
      <c r="C43" s="148" t="s">
        <v>181</v>
      </c>
      <c r="D43" s="142" t="s">
        <v>247</v>
      </c>
      <c r="E43" s="148"/>
      <c r="F43" s="148">
        <v>1</v>
      </c>
      <c r="G43" s="151"/>
      <c r="H43" s="148"/>
      <c r="I43" s="148"/>
      <c r="J43" s="148"/>
      <c r="K43" s="148"/>
      <c r="L43" s="148">
        <v>0</v>
      </c>
      <c r="M43" s="148">
        <v>1</v>
      </c>
      <c r="N43" s="148"/>
      <c r="O43" s="92">
        <f t="shared" si="1"/>
        <v>0</v>
      </c>
    </row>
    <row r="44" spans="1:15" ht="16" customHeight="1" x14ac:dyDescent="0.25">
      <c r="A44" s="1" t="str">
        <f t="shared" si="0"/>
        <v>COURCELLES, JEAN-GUY</v>
      </c>
      <c r="B44" s="89">
        <v>39</v>
      </c>
      <c r="C44" s="148" t="s">
        <v>181</v>
      </c>
      <c r="D44" s="142" t="s">
        <v>248</v>
      </c>
      <c r="E44" s="148"/>
      <c r="F44" s="148">
        <v>1</v>
      </c>
      <c r="G44" s="151"/>
      <c r="H44" s="148"/>
      <c r="I44" s="148"/>
      <c r="J44" s="148"/>
      <c r="K44" s="148"/>
      <c r="L44" s="148">
        <v>0</v>
      </c>
      <c r="M44" s="148">
        <v>1</v>
      </c>
      <c r="N44" s="148"/>
      <c r="O44" s="92">
        <f t="shared" si="1"/>
        <v>0</v>
      </c>
    </row>
    <row r="45" spans="1:15" ht="16" customHeight="1" x14ac:dyDescent="0.25">
      <c r="A45" s="1" t="str">
        <f t="shared" si="0"/>
        <v>LACOMBE, NORMAND</v>
      </c>
      <c r="B45" s="89">
        <v>40</v>
      </c>
      <c r="C45" s="148" t="s">
        <v>181</v>
      </c>
      <c r="D45" s="142" t="s">
        <v>254</v>
      </c>
      <c r="E45" s="148"/>
      <c r="F45" s="148">
        <v>1</v>
      </c>
      <c r="G45" s="151"/>
      <c r="H45" s="148"/>
      <c r="I45" s="148"/>
      <c r="J45" s="148"/>
      <c r="K45" s="148"/>
      <c r="L45" s="148">
        <v>0</v>
      </c>
      <c r="M45" s="148">
        <v>1</v>
      </c>
      <c r="N45" s="148"/>
      <c r="O45" s="92">
        <f t="shared" si="1"/>
        <v>0</v>
      </c>
    </row>
    <row r="46" spans="1:15" ht="16" customHeight="1" x14ac:dyDescent="0.25">
      <c r="A46" s="1" t="str">
        <f t="shared" si="0"/>
        <v>LAROUCHE, MICHEL</v>
      </c>
      <c r="B46" s="89">
        <v>41</v>
      </c>
      <c r="C46" s="148" t="s">
        <v>181</v>
      </c>
      <c r="D46" s="142" t="s">
        <v>256</v>
      </c>
      <c r="E46" s="148"/>
      <c r="F46" s="148">
        <v>1</v>
      </c>
      <c r="G46" s="151"/>
      <c r="H46" s="148"/>
      <c r="I46" s="148"/>
      <c r="J46" s="148"/>
      <c r="K46" s="148"/>
      <c r="L46" s="148">
        <v>0</v>
      </c>
      <c r="M46" s="148">
        <v>1</v>
      </c>
      <c r="N46" s="148"/>
      <c r="O46" s="92">
        <f t="shared" si="1"/>
        <v>0</v>
      </c>
    </row>
    <row r="47" spans="1:15" ht="16" customHeight="1" x14ac:dyDescent="0.25">
      <c r="A47" s="1" t="str">
        <f t="shared" si="0"/>
        <v>ST-MARTIN, CLAUDE</v>
      </c>
      <c r="B47" s="89">
        <v>42</v>
      </c>
      <c r="C47" s="148" t="s">
        <v>181</v>
      </c>
      <c r="D47" s="142" t="s">
        <v>269</v>
      </c>
      <c r="E47" s="148"/>
      <c r="F47" s="148">
        <v>1</v>
      </c>
      <c r="G47" s="151"/>
      <c r="H47" s="148"/>
      <c r="I47" s="148"/>
      <c r="J47" s="148"/>
      <c r="K47" s="148"/>
      <c r="L47" s="148">
        <v>0</v>
      </c>
      <c r="M47" s="148">
        <v>1</v>
      </c>
      <c r="N47" s="148"/>
      <c r="O47" s="92">
        <f t="shared" si="1"/>
        <v>0</v>
      </c>
    </row>
    <row r="48" spans="1:15" ht="16" customHeight="1" thickBot="1" x14ac:dyDescent="0.3">
      <c r="A48" s="1" t="str">
        <f t="shared" si="0"/>
        <v>LÉVESQUE, GILLES</v>
      </c>
      <c r="B48" s="99">
        <v>43</v>
      </c>
      <c r="C48" s="153" t="s">
        <v>20</v>
      </c>
      <c r="D48" s="152" t="s">
        <v>156</v>
      </c>
      <c r="E48" s="153"/>
      <c r="F48" s="153">
        <v>3</v>
      </c>
      <c r="G48" s="154"/>
      <c r="H48" s="153"/>
      <c r="I48" s="153"/>
      <c r="J48" s="153"/>
      <c r="K48" s="153"/>
      <c r="L48" s="153">
        <v>0</v>
      </c>
      <c r="M48" s="153">
        <v>5</v>
      </c>
      <c r="N48" s="153"/>
      <c r="O48" s="102">
        <f t="shared" si="1"/>
        <v>0</v>
      </c>
    </row>
  </sheetData>
  <dataConsolidate/>
  <mergeCells count="3">
    <mergeCell ref="B1:O1"/>
    <mergeCell ref="M2:O2"/>
    <mergeCell ref="B3:O3"/>
  </mergeCells>
  <phoneticPr fontId="0" type="noConversion"/>
  <hyperlinks>
    <hyperlink ref="M2:O2" location="LANCEURS!A1" display="RETOUR" xr:uid="{00000000-0004-0000-1F00-000000000000}"/>
  </hyperlinks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B9867-D468-4651-B8A5-C1F056E96C06}">
  <dimension ref="A1:S20"/>
  <sheetViews>
    <sheetView showRowColHeaders="0" topLeftCell="B4" workbookViewId="0">
      <selection activeCell="A3" sqref="A3:S3"/>
    </sheetView>
  </sheetViews>
  <sheetFormatPr baseColWidth="10" defaultRowHeight="12.5" x14ac:dyDescent="0.25"/>
  <cols>
    <col min="1" max="1" width="24.1796875" hidden="1" customWidth="1"/>
    <col min="3" max="3" width="4.453125" customWidth="1"/>
    <col min="17" max="17" width="8.26953125" customWidth="1"/>
  </cols>
  <sheetData>
    <row r="1" spans="1:19" ht="25.5" thickBot="1" x14ac:dyDescent="0.55000000000000004">
      <c r="A1" s="347" t="s">
        <v>110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</row>
    <row r="2" spans="1:19" ht="14.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62" t="s">
        <v>295</v>
      </c>
      <c r="P2" s="222"/>
      <c r="Q2" s="253"/>
    </row>
    <row r="3" spans="1:19" ht="20" x14ac:dyDescent="0.4">
      <c r="A3" s="359" t="s">
        <v>502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</row>
    <row r="4" spans="1:19" x14ac:dyDescent="0.25"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</row>
    <row r="5" spans="1:19" ht="36.5" thickBot="1" x14ac:dyDescent="0.3">
      <c r="B5" s="224" t="s">
        <v>298</v>
      </c>
      <c r="C5" s="223"/>
      <c r="D5" s="224" t="s">
        <v>299</v>
      </c>
      <c r="E5" s="224" t="s">
        <v>300</v>
      </c>
      <c r="F5" s="224" t="s">
        <v>275</v>
      </c>
      <c r="G5" s="224" t="s">
        <v>6</v>
      </c>
      <c r="H5" s="224" t="s">
        <v>13</v>
      </c>
      <c r="I5" s="224" t="s">
        <v>14</v>
      </c>
      <c r="J5" s="224" t="s">
        <v>0</v>
      </c>
      <c r="K5" s="224" t="s">
        <v>7</v>
      </c>
      <c r="L5" s="224" t="s">
        <v>9</v>
      </c>
      <c r="M5" s="224" t="s">
        <v>10</v>
      </c>
      <c r="N5" s="224" t="s">
        <v>15</v>
      </c>
      <c r="O5" s="224" t="s">
        <v>16</v>
      </c>
      <c r="P5" s="224" t="s">
        <v>17</v>
      </c>
      <c r="Q5" s="224" t="s">
        <v>18</v>
      </c>
    </row>
    <row r="6" spans="1:19" ht="16" thickTop="1" x14ac:dyDescent="0.25">
      <c r="B6" s="227">
        <v>1</v>
      </c>
      <c r="C6" s="225" t="s">
        <v>20</v>
      </c>
      <c r="D6" s="226"/>
      <c r="E6" s="227"/>
      <c r="F6" s="227"/>
      <c r="G6" s="227"/>
      <c r="H6" s="227"/>
      <c r="I6" s="228"/>
      <c r="J6" s="227"/>
      <c r="K6" s="227"/>
      <c r="L6" s="227"/>
      <c r="M6" s="227"/>
      <c r="N6" s="227"/>
      <c r="O6" s="227"/>
      <c r="P6" s="227"/>
      <c r="Q6" s="229"/>
    </row>
    <row r="7" spans="1:19" ht="15.5" x14ac:dyDescent="0.25">
      <c r="B7" s="232">
        <v>2</v>
      </c>
      <c r="C7" s="230" t="s">
        <v>20</v>
      </c>
      <c r="D7" s="231"/>
      <c r="E7" s="232"/>
      <c r="F7" s="232"/>
      <c r="G7" s="232"/>
      <c r="H7" s="233"/>
      <c r="I7" s="234"/>
      <c r="J7" s="232"/>
      <c r="K7" s="232"/>
      <c r="L7" s="232"/>
      <c r="M7" s="232"/>
      <c r="N7" s="232"/>
      <c r="O7" s="232"/>
      <c r="P7" s="232"/>
      <c r="Q7" s="235"/>
    </row>
    <row r="8" spans="1:19" ht="15.5" x14ac:dyDescent="0.25">
      <c r="B8" s="232">
        <v>3</v>
      </c>
      <c r="C8" s="230" t="s">
        <v>20</v>
      </c>
      <c r="D8" s="231"/>
      <c r="E8" s="232"/>
      <c r="F8" s="232"/>
      <c r="G8" s="232"/>
      <c r="H8" s="232"/>
      <c r="I8" s="234"/>
      <c r="J8" s="232"/>
      <c r="K8" s="232"/>
      <c r="L8" s="232"/>
      <c r="M8" s="232"/>
      <c r="N8" s="232"/>
      <c r="O8" s="232"/>
      <c r="P8" s="232"/>
      <c r="Q8" s="235"/>
    </row>
    <row r="9" spans="1:19" ht="15.5" x14ac:dyDescent="0.25">
      <c r="B9" s="232">
        <v>4</v>
      </c>
      <c r="C9" s="230" t="s">
        <v>20</v>
      </c>
      <c r="D9" s="231"/>
      <c r="E9" s="232"/>
      <c r="F9" s="232"/>
      <c r="G9" s="232"/>
      <c r="H9" s="232"/>
      <c r="I9" s="234"/>
      <c r="J9" s="232"/>
      <c r="K9" s="232"/>
      <c r="L9" s="232"/>
      <c r="M9" s="232"/>
      <c r="N9" s="232"/>
      <c r="O9" s="232"/>
      <c r="P9" s="232"/>
      <c r="Q9" s="235"/>
    </row>
    <row r="10" spans="1:19" ht="15.5" x14ac:dyDescent="0.25">
      <c r="B10" s="232">
        <v>5</v>
      </c>
      <c r="C10" s="230" t="s">
        <v>20</v>
      </c>
      <c r="D10" s="231"/>
      <c r="E10" s="232"/>
      <c r="F10" s="232"/>
      <c r="G10" s="232"/>
      <c r="H10" s="232"/>
      <c r="I10" s="234"/>
      <c r="J10" s="232"/>
      <c r="K10" s="232"/>
      <c r="L10" s="232"/>
      <c r="M10" s="232"/>
      <c r="N10" s="232"/>
      <c r="O10" s="232"/>
      <c r="P10" s="232"/>
      <c r="Q10" s="235"/>
    </row>
    <row r="11" spans="1:19" ht="15.5" x14ac:dyDescent="0.25">
      <c r="B11" s="232">
        <v>6</v>
      </c>
      <c r="C11" s="230" t="s">
        <v>20</v>
      </c>
      <c r="D11" s="231"/>
      <c r="E11" s="232"/>
      <c r="F11" s="232"/>
      <c r="G11" s="232"/>
      <c r="H11" s="233"/>
      <c r="I11" s="234"/>
      <c r="J11" s="232"/>
      <c r="K11" s="232"/>
      <c r="L11" s="232"/>
      <c r="M11" s="232"/>
      <c r="N11" s="232"/>
      <c r="O11" s="232"/>
      <c r="P11" s="232"/>
      <c r="Q11" s="235"/>
    </row>
    <row r="12" spans="1:19" ht="13" thickBot="1" x14ac:dyDescent="0.3">
      <c r="B12" s="254"/>
      <c r="C12" s="236"/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</row>
    <row r="13" spans="1:19" ht="16.5" thickTop="1" thickBot="1" x14ac:dyDescent="0.3">
      <c r="B13" s="239">
        <v>1</v>
      </c>
      <c r="C13" s="237" t="s">
        <v>181</v>
      </c>
      <c r="D13" s="238"/>
      <c r="E13" s="239"/>
      <c r="F13" s="239"/>
      <c r="G13" s="239"/>
      <c r="H13" s="240"/>
      <c r="I13" s="241"/>
      <c r="J13" s="240"/>
      <c r="K13" s="240"/>
      <c r="L13" s="240"/>
      <c r="M13" s="240"/>
      <c r="N13" s="240"/>
      <c r="O13" s="240"/>
      <c r="P13" s="240"/>
      <c r="Q13" s="242"/>
    </row>
    <row r="14" spans="1:19" ht="16" thickTop="1" x14ac:dyDescent="0.25">
      <c r="B14" s="232">
        <v>2</v>
      </c>
      <c r="C14" s="230" t="s">
        <v>181</v>
      </c>
      <c r="D14" s="243"/>
      <c r="E14" s="232"/>
      <c r="F14" s="232"/>
      <c r="G14" s="244"/>
      <c r="H14" s="245"/>
      <c r="I14" s="246"/>
      <c r="J14" s="244"/>
      <c r="K14" s="244"/>
      <c r="L14" s="244"/>
      <c r="M14" s="244"/>
      <c r="N14" s="244"/>
      <c r="O14" s="244"/>
      <c r="P14" s="244"/>
      <c r="Q14" s="229"/>
    </row>
    <row r="15" spans="1:19" ht="15.5" x14ac:dyDescent="0.25">
      <c r="B15" s="232">
        <v>3</v>
      </c>
      <c r="C15" s="230" t="s">
        <v>181</v>
      </c>
      <c r="D15" s="243"/>
      <c r="E15" s="232"/>
      <c r="F15" s="232"/>
      <c r="G15" s="232"/>
      <c r="H15" s="233"/>
      <c r="I15" s="234"/>
      <c r="J15" s="232"/>
      <c r="K15" s="232"/>
      <c r="L15" s="232"/>
      <c r="M15" s="232"/>
      <c r="N15" s="232"/>
      <c r="O15" s="232"/>
      <c r="P15" s="232"/>
      <c r="Q15" s="235"/>
    </row>
    <row r="16" spans="1:19" ht="15.5" x14ac:dyDescent="0.25">
      <c r="B16" s="232">
        <v>4</v>
      </c>
      <c r="C16" s="230" t="s">
        <v>181</v>
      </c>
      <c r="D16" s="243"/>
      <c r="E16" s="232"/>
      <c r="F16" s="232"/>
      <c r="G16" s="232"/>
      <c r="H16" s="233"/>
      <c r="I16" s="234"/>
      <c r="J16" s="232"/>
      <c r="K16" s="232"/>
      <c r="L16" s="232"/>
      <c r="M16" s="232"/>
      <c r="N16" s="232"/>
      <c r="O16" s="232"/>
      <c r="P16" s="232"/>
      <c r="Q16" s="235"/>
    </row>
    <row r="17" spans="2:17" ht="15.5" x14ac:dyDescent="0.25">
      <c r="B17" s="232">
        <v>5</v>
      </c>
      <c r="C17" s="232" t="s">
        <v>181</v>
      </c>
      <c r="D17" s="247"/>
      <c r="E17" s="248"/>
      <c r="F17" s="248"/>
      <c r="G17" s="248"/>
      <c r="H17" s="233"/>
      <c r="I17" s="234"/>
      <c r="J17" s="232"/>
      <c r="K17" s="232"/>
      <c r="L17" s="232"/>
      <c r="M17" s="232"/>
      <c r="N17" s="232"/>
      <c r="O17" s="232"/>
      <c r="P17" s="232"/>
      <c r="Q17" s="235"/>
    </row>
    <row r="18" spans="2:17" ht="15.5" x14ac:dyDescent="0.25">
      <c r="B18" s="244">
        <v>6</v>
      </c>
      <c r="C18" s="249" t="s">
        <v>181</v>
      </c>
      <c r="D18" s="243"/>
      <c r="E18" s="232"/>
      <c r="F18" s="232"/>
      <c r="G18" s="232"/>
      <c r="H18" s="233"/>
      <c r="I18" s="234"/>
      <c r="J18" s="232"/>
      <c r="K18" s="232"/>
      <c r="L18" s="232"/>
      <c r="M18" s="232"/>
      <c r="N18" s="232"/>
      <c r="O18" s="232"/>
      <c r="P18" s="232"/>
      <c r="Q18" s="235"/>
    </row>
    <row r="19" spans="2:17" ht="15.5" x14ac:dyDescent="0.25">
      <c r="B19" s="244">
        <v>7</v>
      </c>
      <c r="C19" s="249" t="s">
        <v>181</v>
      </c>
      <c r="D19" s="243"/>
      <c r="E19" s="250"/>
      <c r="F19" s="232"/>
      <c r="G19" s="232"/>
      <c r="H19" s="233"/>
      <c r="I19" s="234"/>
      <c r="J19" s="233"/>
      <c r="K19" s="233"/>
      <c r="L19" s="233"/>
      <c r="M19" s="233"/>
      <c r="N19" s="233"/>
      <c r="O19" s="233"/>
      <c r="P19" s="233"/>
      <c r="Q19" s="235"/>
    </row>
    <row r="20" spans="2:17" ht="15.5" x14ac:dyDescent="0.25">
      <c r="B20" s="244">
        <v>8</v>
      </c>
      <c r="C20" s="249" t="s">
        <v>181</v>
      </c>
      <c r="D20" s="251"/>
      <c r="E20" s="244"/>
      <c r="F20" s="244"/>
      <c r="G20" s="244"/>
      <c r="H20" s="245"/>
      <c r="I20" s="246"/>
      <c r="J20" s="244"/>
      <c r="K20" s="244"/>
      <c r="L20" s="244"/>
      <c r="M20" s="244"/>
      <c r="N20" s="244"/>
      <c r="O20" s="244"/>
      <c r="P20" s="244"/>
      <c r="Q20" s="252"/>
    </row>
  </sheetData>
  <mergeCells count="3">
    <mergeCell ref="A1:S1"/>
    <mergeCell ref="A3:S3"/>
    <mergeCell ref="B4:R4"/>
  </mergeCells>
  <hyperlinks>
    <hyperlink ref="O2:P2" location="LANCEURS!A1" display="RETOUR" xr:uid="{5D99A0D8-07CD-413C-B2FA-51721ECFAB37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E5395-DE3C-4E45-93F1-AF6FF1256518}">
  <dimension ref="A1:S20"/>
  <sheetViews>
    <sheetView showRowColHeaders="0" topLeftCell="B1" workbookViewId="0">
      <selection activeCell="A3" sqref="A3:S3"/>
    </sheetView>
  </sheetViews>
  <sheetFormatPr baseColWidth="10" defaultRowHeight="12.5" x14ac:dyDescent="0.25"/>
  <cols>
    <col min="1" max="1" width="20.26953125" hidden="1" customWidth="1"/>
    <col min="3" max="3" width="4.453125" customWidth="1"/>
    <col min="17" max="17" width="8.26953125" customWidth="1"/>
  </cols>
  <sheetData>
    <row r="1" spans="1:19" ht="25.5" thickBot="1" x14ac:dyDescent="0.55000000000000004">
      <c r="A1" s="347" t="s">
        <v>110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</row>
    <row r="2" spans="1:19" ht="14.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62" t="s">
        <v>295</v>
      </c>
      <c r="P2" s="222"/>
      <c r="Q2" s="253"/>
    </row>
    <row r="3" spans="1:19" ht="20" x14ac:dyDescent="0.4">
      <c r="A3" s="359" t="s">
        <v>503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</row>
    <row r="4" spans="1:19" x14ac:dyDescent="0.25"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</row>
    <row r="5" spans="1:19" ht="36.5" thickBot="1" x14ac:dyDescent="0.3">
      <c r="B5" s="224" t="s">
        <v>298</v>
      </c>
      <c r="C5" s="223"/>
      <c r="D5" s="224" t="s">
        <v>299</v>
      </c>
      <c r="E5" s="224" t="s">
        <v>300</v>
      </c>
      <c r="F5" s="224" t="s">
        <v>275</v>
      </c>
      <c r="G5" s="224" t="s">
        <v>6</v>
      </c>
      <c r="H5" s="224" t="s">
        <v>13</v>
      </c>
      <c r="I5" s="224" t="s">
        <v>14</v>
      </c>
      <c r="J5" s="224" t="s">
        <v>0</v>
      </c>
      <c r="K5" s="224" t="s">
        <v>7</v>
      </c>
      <c r="L5" s="224" t="s">
        <v>9</v>
      </c>
      <c r="M5" s="224" t="s">
        <v>10</v>
      </c>
      <c r="N5" s="224" t="s">
        <v>15</v>
      </c>
      <c r="O5" s="224" t="s">
        <v>16</v>
      </c>
      <c r="P5" s="224" t="s">
        <v>17</v>
      </c>
      <c r="Q5" s="224" t="s">
        <v>18</v>
      </c>
    </row>
    <row r="6" spans="1:19" ht="16" thickTop="1" x14ac:dyDescent="0.25">
      <c r="B6" s="227">
        <v>1</v>
      </c>
      <c r="C6" s="225" t="s">
        <v>20</v>
      </c>
      <c r="D6" s="226"/>
      <c r="E6" s="227"/>
      <c r="F6" s="227"/>
      <c r="G6" s="227"/>
      <c r="H6" s="227"/>
      <c r="I6" s="228"/>
      <c r="J6" s="227"/>
      <c r="K6" s="227"/>
      <c r="L6" s="227"/>
      <c r="M6" s="227"/>
      <c r="N6" s="227"/>
      <c r="O6" s="227"/>
      <c r="P6" s="227"/>
      <c r="Q6" s="229"/>
    </row>
    <row r="7" spans="1:19" ht="15.5" x14ac:dyDescent="0.25">
      <c r="B7" s="232">
        <v>2</v>
      </c>
      <c r="C7" s="230" t="s">
        <v>20</v>
      </c>
      <c r="D7" s="231"/>
      <c r="E7" s="232"/>
      <c r="F7" s="232"/>
      <c r="G7" s="232"/>
      <c r="H7" s="233"/>
      <c r="I7" s="234"/>
      <c r="J7" s="232"/>
      <c r="K7" s="232"/>
      <c r="L7" s="232"/>
      <c r="M7" s="232"/>
      <c r="N7" s="232"/>
      <c r="O7" s="232"/>
      <c r="P7" s="232"/>
      <c r="Q7" s="235"/>
    </row>
    <row r="8" spans="1:19" ht="15.5" x14ac:dyDescent="0.25">
      <c r="B8" s="232">
        <v>3</v>
      </c>
      <c r="C8" s="230" t="s">
        <v>20</v>
      </c>
      <c r="D8" s="231"/>
      <c r="E8" s="232"/>
      <c r="F8" s="232"/>
      <c r="G8" s="232"/>
      <c r="H8" s="232"/>
      <c r="I8" s="234"/>
      <c r="J8" s="232"/>
      <c r="K8" s="232"/>
      <c r="L8" s="232"/>
      <c r="M8" s="232"/>
      <c r="N8" s="232"/>
      <c r="O8" s="232"/>
      <c r="P8" s="232"/>
      <c r="Q8" s="235"/>
    </row>
    <row r="9" spans="1:19" ht="15.5" x14ac:dyDescent="0.25">
      <c r="B9" s="232">
        <v>4</v>
      </c>
      <c r="C9" s="230" t="s">
        <v>20</v>
      </c>
      <c r="D9" s="231"/>
      <c r="E9" s="232"/>
      <c r="F9" s="232"/>
      <c r="G9" s="232"/>
      <c r="H9" s="232"/>
      <c r="I9" s="234"/>
      <c r="J9" s="232"/>
      <c r="K9" s="232"/>
      <c r="L9" s="232"/>
      <c r="M9" s="232"/>
      <c r="N9" s="232"/>
      <c r="O9" s="232"/>
      <c r="P9" s="232"/>
      <c r="Q9" s="235"/>
    </row>
    <row r="10" spans="1:19" ht="15.5" x14ac:dyDescent="0.25">
      <c r="B10" s="232">
        <v>5</v>
      </c>
      <c r="C10" s="230" t="s">
        <v>20</v>
      </c>
      <c r="D10" s="231"/>
      <c r="E10" s="232"/>
      <c r="F10" s="232"/>
      <c r="G10" s="232"/>
      <c r="H10" s="232"/>
      <c r="I10" s="234"/>
      <c r="J10" s="232"/>
      <c r="K10" s="232"/>
      <c r="L10" s="232"/>
      <c r="M10" s="232"/>
      <c r="N10" s="232"/>
      <c r="O10" s="232"/>
      <c r="P10" s="232"/>
      <c r="Q10" s="235"/>
    </row>
    <row r="11" spans="1:19" ht="15.5" x14ac:dyDescent="0.25">
      <c r="B11" s="232">
        <v>6</v>
      </c>
      <c r="C11" s="230" t="s">
        <v>20</v>
      </c>
      <c r="D11" s="231"/>
      <c r="E11" s="232"/>
      <c r="F11" s="232"/>
      <c r="G11" s="232"/>
      <c r="H11" s="233"/>
      <c r="I11" s="234"/>
      <c r="J11" s="232"/>
      <c r="K11" s="232"/>
      <c r="L11" s="232"/>
      <c r="M11" s="232"/>
      <c r="N11" s="232"/>
      <c r="O11" s="232"/>
      <c r="P11" s="232"/>
      <c r="Q11" s="235"/>
    </row>
    <row r="12" spans="1:19" ht="13" thickBot="1" x14ac:dyDescent="0.3">
      <c r="B12" s="254"/>
      <c r="C12" s="236"/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</row>
    <row r="13" spans="1:19" ht="16.5" thickTop="1" thickBot="1" x14ac:dyDescent="0.3">
      <c r="B13" s="239">
        <v>1</v>
      </c>
      <c r="C13" s="237" t="s">
        <v>181</v>
      </c>
      <c r="D13" s="238"/>
      <c r="E13" s="239"/>
      <c r="F13" s="239"/>
      <c r="G13" s="239"/>
      <c r="H13" s="240"/>
      <c r="I13" s="241"/>
      <c r="J13" s="240"/>
      <c r="K13" s="240"/>
      <c r="L13" s="240"/>
      <c r="M13" s="240"/>
      <c r="N13" s="240"/>
      <c r="O13" s="240"/>
      <c r="P13" s="240"/>
      <c r="Q13" s="242"/>
    </row>
    <row r="14" spans="1:19" ht="16" thickTop="1" x14ac:dyDescent="0.25">
      <c r="B14" s="232">
        <v>2</v>
      </c>
      <c r="C14" s="230" t="s">
        <v>181</v>
      </c>
      <c r="D14" s="243"/>
      <c r="E14" s="232"/>
      <c r="F14" s="232"/>
      <c r="G14" s="244"/>
      <c r="H14" s="245"/>
      <c r="I14" s="246"/>
      <c r="J14" s="244"/>
      <c r="K14" s="244"/>
      <c r="L14" s="244"/>
      <c r="M14" s="244"/>
      <c r="N14" s="244"/>
      <c r="O14" s="244"/>
      <c r="P14" s="244"/>
      <c r="Q14" s="229"/>
    </row>
    <row r="15" spans="1:19" ht="15.5" x14ac:dyDescent="0.25">
      <c r="B15" s="232">
        <v>3</v>
      </c>
      <c r="C15" s="230" t="s">
        <v>181</v>
      </c>
      <c r="D15" s="243"/>
      <c r="E15" s="232"/>
      <c r="F15" s="232"/>
      <c r="G15" s="232"/>
      <c r="H15" s="233"/>
      <c r="I15" s="234"/>
      <c r="J15" s="232"/>
      <c r="K15" s="232"/>
      <c r="L15" s="232"/>
      <c r="M15" s="232"/>
      <c r="N15" s="232"/>
      <c r="O15" s="232"/>
      <c r="P15" s="232"/>
      <c r="Q15" s="235"/>
    </row>
    <row r="16" spans="1:19" ht="15.5" x14ac:dyDescent="0.25">
      <c r="B16" s="232">
        <v>4</v>
      </c>
      <c r="C16" s="230" t="s">
        <v>181</v>
      </c>
      <c r="D16" s="243"/>
      <c r="E16" s="232"/>
      <c r="F16" s="232"/>
      <c r="G16" s="232"/>
      <c r="H16" s="233"/>
      <c r="I16" s="234"/>
      <c r="J16" s="232"/>
      <c r="K16" s="232"/>
      <c r="L16" s="232"/>
      <c r="M16" s="232"/>
      <c r="N16" s="232"/>
      <c r="O16" s="232"/>
      <c r="P16" s="232"/>
      <c r="Q16" s="235"/>
    </row>
    <row r="17" spans="2:17" ht="15.5" x14ac:dyDescent="0.25">
      <c r="B17" s="232">
        <v>5</v>
      </c>
      <c r="C17" s="232" t="s">
        <v>181</v>
      </c>
      <c r="D17" s="247"/>
      <c r="E17" s="248"/>
      <c r="F17" s="248"/>
      <c r="G17" s="248"/>
      <c r="H17" s="233"/>
      <c r="I17" s="234"/>
      <c r="J17" s="232"/>
      <c r="K17" s="232"/>
      <c r="L17" s="232"/>
      <c r="M17" s="232"/>
      <c r="N17" s="232"/>
      <c r="O17" s="232"/>
      <c r="P17" s="232"/>
      <c r="Q17" s="235"/>
    </row>
    <row r="18" spans="2:17" ht="15.5" x14ac:dyDescent="0.25">
      <c r="B18" s="244">
        <v>6</v>
      </c>
      <c r="C18" s="249" t="s">
        <v>181</v>
      </c>
      <c r="D18" s="243"/>
      <c r="E18" s="232"/>
      <c r="F18" s="232"/>
      <c r="G18" s="232"/>
      <c r="H18" s="233"/>
      <c r="I18" s="234"/>
      <c r="J18" s="232"/>
      <c r="K18" s="232"/>
      <c r="L18" s="232"/>
      <c r="M18" s="232"/>
      <c r="N18" s="232"/>
      <c r="O18" s="232"/>
      <c r="P18" s="232"/>
      <c r="Q18" s="235"/>
    </row>
    <row r="19" spans="2:17" ht="15.5" x14ac:dyDescent="0.25">
      <c r="B19" s="244">
        <v>7</v>
      </c>
      <c r="C19" s="249" t="s">
        <v>181</v>
      </c>
      <c r="D19" s="243"/>
      <c r="E19" s="250"/>
      <c r="F19" s="232"/>
      <c r="G19" s="232"/>
      <c r="H19" s="233"/>
      <c r="I19" s="234"/>
      <c r="J19" s="233"/>
      <c r="K19" s="233"/>
      <c r="L19" s="233"/>
      <c r="M19" s="233"/>
      <c r="N19" s="233"/>
      <c r="O19" s="233"/>
      <c r="P19" s="233"/>
      <c r="Q19" s="235"/>
    </row>
    <row r="20" spans="2:17" ht="15.5" x14ac:dyDescent="0.25">
      <c r="B20" s="244">
        <v>8</v>
      </c>
      <c r="C20" s="249" t="s">
        <v>181</v>
      </c>
      <c r="D20" s="251"/>
      <c r="E20" s="244"/>
      <c r="F20" s="244"/>
      <c r="G20" s="244"/>
      <c r="H20" s="245"/>
      <c r="I20" s="246"/>
      <c r="J20" s="244"/>
      <c r="K20" s="244"/>
      <c r="L20" s="244"/>
      <c r="M20" s="244"/>
      <c r="N20" s="244"/>
      <c r="O20" s="244"/>
      <c r="P20" s="244"/>
      <c r="Q20" s="252"/>
    </row>
  </sheetData>
  <mergeCells count="3">
    <mergeCell ref="A1:S1"/>
    <mergeCell ref="A3:S3"/>
    <mergeCell ref="B4:R4"/>
  </mergeCells>
  <hyperlinks>
    <hyperlink ref="O2:P2" location="LANCEURS!A1" display="RETOUR" xr:uid="{E79298B3-2DC8-4BA4-94D7-246AC82CEC99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5789D-82A3-450F-879D-46D8E2210A02}">
  <dimension ref="A1:S20"/>
  <sheetViews>
    <sheetView showRowColHeaders="0" topLeftCell="B1" workbookViewId="0">
      <selection activeCell="A3" sqref="A3:S3"/>
    </sheetView>
  </sheetViews>
  <sheetFormatPr baseColWidth="10" defaultRowHeight="12.5" x14ac:dyDescent="0.25"/>
  <cols>
    <col min="1" max="1" width="41.1796875" hidden="1" customWidth="1"/>
    <col min="3" max="3" width="4.453125" customWidth="1"/>
    <col min="17" max="17" width="8.26953125" customWidth="1"/>
  </cols>
  <sheetData>
    <row r="1" spans="1:19" ht="25.5" thickBot="1" x14ac:dyDescent="0.55000000000000004">
      <c r="A1" s="347" t="s">
        <v>110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</row>
    <row r="2" spans="1:19" ht="14.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62" t="s">
        <v>295</v>
      </c>
      <c r="P2" s="222"/>
      <c r="Q2" s="253"/>
    </row>
    <row r="3" spans="1:19" ht="20" x14ac:dyDescent="0.4">
      <c r="A3" s="359" t="s">
        <v>500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</row>
    <row r="4" spans="1:19" x14ac:dyDescent="0.25"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</row>
    <row r="5" spans="1:19" ht="36.5" thickBot="1" x14ac:dyDescent="0.3">
      <c r="B5" s="224" t="s">
        <v>298</v>
      </c>
      <c r="C5" s="223"/>
      <c r="D5" s="224" t="s">
        <v>299</v>
      </c>
      <c r="E5" s="224" t="s">
        <v>300</v>
      </c>
      <c r="F5" s="224" t="s">
        <v>275</v>
      </c>
      <c r="G5" s="224" t="s">
        <v>6</v>
      </c>
      <c r="H5" s="224" t="s">
        <v>13</v>
      </c>
      <c r="I5" s="224" t="s">
        <v>14</v>
      </c>
      <c r="J5" s="224" t="s">
        <v>0</v>
      </c>
      <c r="K5" s="224" t="s">
        <v>7</v>
      </c>
      <c r="L5" s="224" t="s">
        <v>9</v>
      </c>
      <c r="M5" s="224" t="s">
        <v>10</v>
      </c>
      <c r="N5" s="224" t="s">
        <v>15</v>
      </c>
      <c r="O5" s="224" t="s">
        <v>16</v>
      </c>
      <c r="P5" s="224" t="s">
        <v>17</v>
      </c>
      <c r="Q5" s="224" t="s">
        <v>18</v>
      </c>
    </row>
    <row r="6" spans="1:19" ht="16" thickTop="1" x14ac:dyDescent="0.25">
      <c r="B6" s="227">
        <v>1</v>
      </c>
      <c r="C6" s="225" t="s">
        <v>20</v>
      </c>
      <c r="D6" s="226"/>
      <c r="E6" s="227"/>
      <c r="F6" s="227"/>
      <c r="G6" s="227"/>
      <c r="H6" s="227"/>
      <c r="I6" s="228"/>
      <c r="J6" s="227"/>
      <c r="K6" s="227"/>
      <c r="L6" s="227"/>
      <c r="M6" s="227"/>
      <c r="N6" s="227"/>
      <c r="O6" s="227"/>
      <c r="P6" s="227"/>
      <c r="Q6" s="229"/>
    </row>
    <row r="7" spans="1:19" ht="15.5" x14ac:dyDescent="0.25">
      <c r="B7" s="232">
        <v>2</v>
      </c>
      <c r="C7" s="230" t="s">
        <v>20</v>
      </c>
      <c r="D7" s="231"/>
      <c r="E7" s="232"/>
      <c r="F7" s="232"/>
      <c r="G7" s="232"/>
      <c r="H7" s="233"/>
      <c r="I7" s="234"/>
      <c r="J7" s="232"/>
      <c r="K7" s="232"/>
      <c r="L7" s="232"/>
      <c r="M7" s="232"/>
      <c r="N7" s="232"/>
      <c r="O7" s="232"/>
      <c r="P7" s="232"/>
      <c r="Q7" s="235"/>
    </row>
    <row r="8" spans="1:19" ht="15.5" x14ac:dyDescent="0.25">
      <c r="B8" s="232">
        <v>3</v>
      </c>
      <c r="C8" s="230" t="s">
        <v>20</v>
      </c>
      <c r="D8" s="231"/>
      <c r="E8" s="232"/>
      <c r="F8" s="232"/>
      <c r="G8" s="232"/>
      <c r="H8" s="232"/>
      <c r="I8" s="234"/>
      <c r="J8" s="232"/>
      <c r="K8" s="232"/>
      <c r="L8" s="232"/>
      <c r="M8" s="232"/>
      <c r="N8" s="232"/>
      <c r="O8" s="232"/>
      <c r="P8" s="232"/>
      <c r="Q8" s="235"/>
    </row>
    <row r="9" spans="1:19" ht="15.5" x14ac:dyDescent="0.25">
      <c r="B9" s="232">
        <v>4</v>
      </c>
      <c r="C9" s="230" t="s">
        <v>20</v>
      </c>
      <c r="D9" s="231"/>
      <c r="E9" s="232"/>
      <c r="F9" s="232"/>
      <c r="G9" s="232"/>
      <c r="H9" s="232"/>
      <c r="I9" s="234"/>
      <c r="J9" s="232"/>
      <c r="K9" s="232"/>
      <c r="L9" s="232"/>
      <c r="M9" s="232"/>
      <c r="N9" s="232"/>
      <c r="O9" s="232"/>
      <c r="P9" s="232"/>
      <c r="Q9" s="235"/>
    </row>
    <row r="10" spans="1:19" ht="15.5" x14ac:dyDescent="0.25">
      <c r="B10" s="232">
        <v>5</v>
      </c>
      <c r="C10" s="230" t="s">
        <v>20</v>
      </c>
      <c r="D10" s="231"/>
      <c r="E10" s="232"/>
      <c r="F10" s="232"/>
      <c r="G10" s="232"/>
      <c r="H10" s="232"/>
      <c r="I10" s="234"/>
      <c r="J10" s="232"/>
      <c r="K10" s="232"/>
      <c r="L10" s="232"/>
      <c r="M10" s="232"/>
      <c r="N10" s="232"/>
      <c r="O10" s="232"/>
      <c r="P10" s="232"/>
      <c r="Q10" s="235"/>
    </row>
    <row r="11" spans="1:19" ht="15.5" x14ac:dyDescent="0.25">
      <c r="B11" s="232">
        <v>6</v>
      </c>
      <c r="C11" s="230" t="s">
        <v>20</v>
      </c>
      <c r="D11" s="231"/>
      <c r="E11" s="232"/>
      <c r="F11" s="232"/>
      <c r="G11" s="232"/>
      <c r="H11" s="233"/>
      <c r="I11" s="234"/>
      <c r="J11" s="232"/>
      <c r="K11" s="232"/>
      <c r="L11" s="232"/>
      <c r="M11" s="232"/>
      <c r="N11" s="232"/>
      <c r="O11" s="232"/>
      <c r="P11" s="232"/>
      <c r="Q11" s="235"/>
    </row>
    <row r="12" spans="1:19" ht="13" thickBot="1" x14ac:dyDescent="0.3">
      <c r="B12" s="254"/>
      <c r="C12" s="236"/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</row>
    <row r="13" spans="1:19" ht="16.5" thickTop="1" thickBot="1" x14ac:dyDescent="0.3">
      <c r="B13" s="239">
        <v>1</v>
      </c>
      <c r="C13" s="237" t="s">
        <v>181</v>
      </c>
      <c r="D13" s="238"/>
      <c r="E13" s="239"/>
      <c r="F13" s="239"/>
      <c r="G13" s="239"/>
      <c r="H13" s="240"/>
      <c r="I13" s="241"/>
      <c r="J13" s="240"/>
      <c r="K13" s="240"/>
      <c r="L13" s="240"/>
      <c r="M13" s="240"/>
      <c r="N13" s="240"/>
      <c r="O13" s="240"/>
      <c r="P13" s="240"/>
      <c r="Q13" s="242"/>
    </row>
    <row r="14" spans="1:19" ht="16" thickTop="1" x14ac:dyDescent="0.25">
      <c r="B14" s="232">
        <v>2</v>
      </c>
      <c r="C14" s="230" t="s">
        <v>181</v>
      </c>
      <c r="D14" s="243"/>
      <c r="E14" s="232"/>
      <c r="F14" s="232"/>
      <c r="G14" s="244"/>
      <c r="H14" s="245"/>
      <c r="I14" s="246"/>
      <c r="J14" s="244"/>
      <c r="K14" s="244"/>
      <c r="L14" s="244"/>
      <c r="M14" s="244"/>
      <c r="N14" s="244"/>
      <c r="O14" s="244"/>
      <c r="P14" s="244"/>
      <c r="Q14" s="229"/>
    </row>
    <row r="15" spans="1:19" ht="15.5" x14ac:dyDescent="0.25">
      <c r="B15" s="232">
        <v>3</v>
      </c>
      <c r="C15" s="230" t="s">
        <v>181</v>
      </c>
      <c r="D15" s="243"/>
      <c r="E15" s="232"/>
      <c r="F15" s="232"/>
      <c r="G15" s="232"/>
      <c r="H15" s="233"/>
      <c r="I15" s="234"/>
      <c r="J15" s="232"/>
      <c r="K15" s="232"/>
      <c r="L15" s="232"/>
      <c r="M15" s="232"/>
      <c r="N15" s="232"/>
      <c r="O15" s="232"/>
      <c r="P15" s="232"/>
      <c r="Q15" s="235"/>
    </row>
    <row r="16" spans="1:19" ht="15.5" x14ac:dyDescent="0.25">
      <c r="B16" s="232">
        <v>4</v>
      </c>
      <c r="C16" s="230" t="s">
        <v>181</v>
      </c>
      <c r="D16" s="243"/>
      <c r="E16" s="232"/>
      <c r="F16" s="232"/>
      <c r="G16" s="232"/>
      <c r="H16" s="233"/>
      <c r="I16" s="234"/>
      <c r="J16" s="232"/>
      <c r="K16" s="232"/>
      <c r="L16" s="232"/>
      <c r="M16" s="232"/>
      <c r="N16" s="232"/>
      <c r="O16" s="232"/>
      <c r="P16" s="232"/>
      <c r="Q16" s="235"/>
    </row>
    <row r="17" spans="2:17" ht="15.5" x14ac:dyDescent="0.25">
      <c r="B17" s="232">
        <v>5</v>
      </c>
      <c r="C17" s="232" t="s">
        <v>181</v>
      </c>
      <c r="D17" s="247"/>
      <c r="E17" s="248"/>
      <c r="F17" s="248"/>
      <c r="G17" s="248"/>
      <c r="H17" s="233"/>
      <c r="I17" s="234"/>
      <c r="J17" s="232"/>
      <c r="K17" s="232"/>
      <c r="L17" s="232"/>
      <c r="M17" s="232"/>
      <c r="N17" s="232"/>
      <c r="O17" s="232"/>
      <c r="P17" s="232"/>
      <c r="Q17" s="235"/>
    </row>
    <row r="18" spans="2:17" ht="15.5" x14ac:dyDescent="0.25">
      <c r="B18" s="244">
        <v>6</v>
      </c>
      <c r="C18" s="249" t="s">
        <v>181</v>
      </c>
      <c r="D18" s="243"/>
      <c r="E18" s="232"/>
      <c r="F18" s="232"/>
      <c r="G18" s="232"/>
      <c r="H18" s="233"/>
      <c r="I18" s="234"/>
      <c r="J18" s="232"/>
      <c r="K18" s="232"/>
      <c r="L18" s="232"/>
      <c r="M18" s="232"/>
      <c r="N18" s="232"/>
      <c r="O18" s="232"/>
      <c r="P18" s="232"/>
      <c r="Q18" s="235"/>
    </row>
    <row r="19" spans="2:17" ht="15.5" x14ac:dyDescent="0.25">
      <c r="B19" s="244">
        <v>7</v>
      </c>
      <c r="C19" s="249" t="s">
        <v>181</v>
      </c>
      <c r="D19" s="243"/>
      <c r="E19" s="250"/>
      <c r="F19" s="232"/>
      <c r="G19" s="232"/>
      <c r="H19" s="233"/>
      <c r="I19" s="234"/>
      <c r="J19" s="233"/>
      <c r="K19" s="233"/>
      <c r="L19" s="233"/>
      <c r="M19" s="233"/>
      <c r="N19" s="233"/>
      <c r="O19" s="233"/>
      <c r="P19" s="233"/>
      <c r="Q19" s="235"/>
    </row>
    <row r="20" spans="2:17" ht="15.5" x14ac:dyDescent="0.25">
      <c r="B20" s="244">
        <v>8</v>
      </c>
      <c r="C20" s="249" t="s">
        <v>181</v>
      </c>
      <c r="D20" s="251"/>
      <c r="E20" s="244"/>
      <c r="F20" s="244"/>
      <c r="G20" s="244"/>
      <c r="H20" s="245"/>
      <c r="I20" s="246"/>
      <c r="J20" s="244"/>
      <c r="K20" s="244"/>
      <c r="L20" s="244"/>
      <c r="M20" s="244"/>
      <c r="N20" s="244"/>
      <c r="O20" s="244"/>
      <c r="P20" s="244"/>
      <c r="Q20" s="252"/>
    </row>
  </sheetData>
  <mergeCells count="3">
    <mergeCell ref="A1:S1"/>
    <mergeCell ref="A3:S3"/>
    <mergeCell ref="B4:R4"/>
  </mergeCells>
  <hyperlinks>
    <hyperlink ref="O2:P2" location="LANCEURS!A1" display="RETOUR" xr:uid="{82F6D03A-ACCC-466B-82B8-5A9FA1EF7E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E083F-C963-4684-BD99-279D0CF6BF39}">
  <dimension ref="A1:S22"/>
  <sheetViews>
    <sheetView topLeftCell="B1" workbookViewId="0">
      <selection activeCell="O2" sqref="O2"/>
    </sheetView>
  </sheetViews>
  <sheetFormatPr baseColWidth="10" defaultRowHeight="12.5" x14ac:dyDescent="0.25"/>
  <cols>
    <col min="1" max="1" width="21.26953125" hidden="1" customWidth="1"/>
    <col min="3" max="3" width="4.453125" customWidth="1"/>
    <col min="4" max="4" width="16.453125" bestFit="1" customWidth="1"/>
    <col min="5" max="5" width="17.81640625" bestFit="1" customWidth="1"/>
    <col min="17" max="17" width="8.26953125" customWidth="1"/>
  </cols>
  <sheetData>
    <row r="1" spans="1:19" ht="25.5" thickBot="1" x14ac:dyDescent="0.55000000000000004">
      <c r="A1" s="347" t="s">
        <v>110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</row>
    <row r="2" spans="1:19" ht="14.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62" t="s">
        <v>295</v>
      </c>
      <c r="P2" s="222"/>
      <c r="Q2" s="253"/>
    </row>
    <row r="3" spans="1:19" ht="20" x14ac:dyDescent="0.4">
      <c r="A3" s="359" t="s">
        <v>495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</row>
    <row r="4" spans="1:19" x14ac:dyDescent="0.25"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</row>
    <row r="5" spans="1:19" ht="36.5" thickBot="1" x14ac:dyDescent="0.3">
      <c r="B5" s="224" t="s">
        <v>298</v>
      </c>
      <c r="C5" s="223" t="s">
        <v>545</v>
      </c>
      <c r="D5" s="224" t="s">
        <v>299</v>
      </c>
      <c r="E5" s="224" t="s">
        <v>300</v>
      </c>
      <c r="F5" s="224" t="s">
        <v>275</v>
      </c>
      <c r="G5" s="224" t="s">
        <v>6</v>
      </c>
      <c r="H5" s="224" t="s">
        <v>13</v>
      </c>
      <c r="I5" s="224" t="s">
        <v>14</v>
      </c>
      <c r="J5" s="224" t="s">
        <v>0</v>
      </c>
      <c r="K5" s="224" t="s">
        <v>7</v>
      </c>
      <c r="L5" s="224" t="s">
        <v>9</v>
      </c>
      <c r="M5" s="224" t="s">
        <v>10</v>
      </c>
      <c r="N5" s="224" t="s">
        <v>15</v>
      </c>
      <c r="O5" s="224" t="s">
        <v>16</v>
      </c>
      <c r="P5" s="224" t="s">
        <v>17</v>
      </c>
      <c r="Q5" s="224" t="s">
        <v>18</v>
      </c>
    </row>
    <row r="6" spans="1:19" ht="16.5" thickTop="1" thickBot="1" x14ac:dyDescent="0.3">
      <c r="A6" t="s">
        <v>456</v>
      </c>
      <c r="B6" s="227">
        <v>1</v>
      </c>
      <c r="C6" s="225" t="s">
        <v>20</v>
      </c>
      <c r="D6" s="226" t="s">
        <v>443</v>
      </c>
      <c r="E6" s="227" t="s">
        <v>277</v>
      </c>
      <c r="F6" s="227">
        <v>5</v>
      </c>
      <c r="G6" s="227" t="s">
        <v>19</v>
      </c>
      <c r="H6" s="227">
        <v>19</v>
      </c>
      <c r="I6" s="228">
        <v>98</v>
      </c>
      <c r="J6" s="227">
        <v>121</v>
      </c>
      <c r="K6" s="227">
        <v>181</v>
      </c>
      <c r="L6" s="227">
        <v>29</v>
      </c>
      <c r="M6" s="227">
        <v>49</v>
      </c>
      <c r="N6" s="227">
        <v>8</v>
      </c>
      <c r="O6" s="227">
        <v>10</v>
      </c>
      <c r="P6" s="227">
        <v>1</v>
      </c>
      <c r="Q6" s="229">
        <f>J6/I6</f>
        <v>1.2346938775510203</v>
      </c>
    </row>
    <row r="7" spans="1:19" ht="16.5" thickTop="1" thickBot="1" x14ac:dyDescent="0.3">
      <c r="A7" t="s">
        <v>434</v>
      </c>
      <c r="B7" s="232">
        <v>2</v>
      </c>
      <c r="C7" s="230" t="s">
        <v>20</v>
      </c>
      <c r="D7" s="231" t="s">
        <v>431</v>
      </c>
      <c r="E7" s="232" t="s">
        <v>417</v>
      </c>
      <c r="F7" s="232">
        <v>2</v>
      </c>
      <c r="G7" s="232" t="s">
        <v>5</v>
      </c>
      <c r="H7" s="233">
        <v>21</v>
      </c>
      <c r="I7" s="234">
        <v>114.66666666666667</v>
      </c>
      <c r="J7" s="232">
        <v>137</v>
      </c>
      <c r="K7" s="232">
        <v>210</v>
      </c>
      <c r="L7" s="232">
        <v>29</v>
      </c>
      <c r="M7" s="232">
        <v>23</v>
      </c>
      <c r="N7" s="232">
        <v>9</v>
      </c>
      <c r="O7" s="232">
        <v>9</v>
      </c>
      <c r="P7" s="232">
        <v>2</v>
      </c>
      <c r="Q7" s="229">
        <f t="shared" ref="Q7:Q11" si="0">J7/I7</f>
        <v>1.194767441860465</v>
      </c>
    </row>
    <row r="8" spans="1:19" ht="16.5" thickTop="1" thickBot="1" x14ac:dyDescent="0.3">
      <c r="A8" s="275" t="s">
        <v>535</v>
      </c>
      <c r="B8" s="232">
        <v>3</v>
      </c>
      <c r="C8" s="230" t="s">
        <v>20</v>
      </c>
      <c r="D8" s="231" t="s">
        <v>511</v>
      </c>
      <c r="E8" s="232" t="s">
        <v>515</v>
      </c>
      <c r="F8" s="232">
        <v>3</v>
      </c>
      <c r="G8" s="232" t="s">
        <v>1</v>
      </c>
      <c r="H8" s="232">
        <v>24</v>
      </c>
      <c r="I8" s="234">
        <v>126</v>
      </c>
      <c r="J8" s="232">
        <v>161</v>
      </c>
      <c r="K8" s="232">
        <v>258</v>
      </c>
      <c r="L8" s="232">
        <v>44</v>
      </c>
      <c r="M8" s="232">
        <v>34</v>
      </c>
      <c r="N8" s="232">
        <v>13</v>
      </c>
      <c r="O8" s="232">
        <v>9</v>
      </c>
      <c r="P8" s="232">
        <v>2</v>
      </c>
      <c r="Q8" s="229">
        <f t="shared" si="0"/>
        <v>1.2777777777777777</v>
      </c>
    </row>
    <row r="9" spans="1:19" ht="16.5" thickTop="1" thickBot="1" x14ac:dyDescent="0.3">
      <c r="A9" t="s">
        <v>354</v>
      </c>
      <c r="B9" s="232">
        <v>4</v>
      </c>
      <c r="C9" s="230" t="s">
        <v>20</v>
      </c>
      <c r="D9" s="231" t="s">
        <v>344</v>
      </c>
      <c r="E9" s="232" t="s">
        <v>340</v>
      </c>
      <c r="F9" s="232">
        <v>3</v>
      </c>
      <c r="G9" s="232" t="s">
        <v>8</v>
      </c>
      <c r="H9" s="232">
        <v>24</v>
      </c>
      <c r="I9" s="234">
        <v>125</v>
      </c>
      <c r="J9" s="232">
        <v>189</v>
      </c>
      <c r="K9" s="232">
        <v>303</v>
      </c>
      <c r="L9" s="232">
        <v>40</v>
      </c>
      <c r="M9" s="232">
        <v>34</v>
      </c>
      <c r="N9" s="232">
        <v>8</v>
      </c>
      <c r="O9" s="232">
        <v>15</v>
      </c>
      <c r="P9" s="232">
        <v>1</v>
      </c>
      <c r="Q9" s="229">
        <f t="shared" si="0"/>
        <v>1.512</v>
      </c>
    </row>
    <row r="10" spans="1:19" ht="16.5" thickTop="1" thickBot="1" x14ac:dyDescent="0.3">
      <c r="A10" t="s">
        <v>530</v>
      </c>
      <c r="B10" s="232">
        <v>5</v>
      </c>
      <c r="C10" s="230" t="s">
        <v>20</v>
      </c>
      <c r="D10" s="231" t="s">
        <v>510</v>
      </c>
      <c r="E10" s="232" t="s">
        <v>533</v>
      </c>
      <c r="F10" s="232">
        <v>5</v>
      </c>
      <c r="G10" s="232" t="s">
        <v>21</v>
      </c>
      <c r="H10" s="232">
        <v>20</v>
      </c>
      <c r="I10" s="234">
        <v>103</v>
      </c>
      <c r="J10" s="232">
        <v>157</v>
      </c>
      <c r="K10" s="232">
        <v>245</v>
      </c>
      <c r="L10" s="232">
        <v>50</v>
      </c>
      <c r="M10" s="232">
        <v>20</v>
      </c>
      <c r="N10" s="232">
        <v>10</v>
      </c>
      <c r="O10" s="232">
        <v>9</v>
      </c>
      <c r="P10" s="232">
        <v>1</v>
      </c>
      <c r="Q10" s="229">
        <f t="shared" si="0"/>
        <v>1.5242718446601942</v>
      </c>
    </row>
    <row r="11" spans="1:19" ht="16" thickTop="1" x14ac:dyDescent="0.25">
      <c r="A11" t="s">
        <v>504</v>
      </c>
      <c r="B11" s="232">
        <v>6</v>
      </c>
      <c r="C11" s="230" t="s">
        <v>20</v>
      </c>
      <c r="D11" s="231" t="s">
        <v>512</v>
      </c>
      <c r="E11" s="232" t="s">
        <v>516</v>
      </c>
      <c r="F11" s="232">
        <v>2</v>
      </c>
      <c r="G11" s="232" t="s">
        <v>350</v>
      </c>
      <c r="H11" s="233">
        <v>21</v>
      </c>
      <c r="I11" s="234">
        <v>99.333333333333329</v>
      </c>
      <c r="J11" s="232">
        <v>180</v>
      </c>
      <c r="K11" s="232">
        <v>242</v>
      </c>
      <c r="L11" s="232">
        <v>43</v>
      </c>
      <c r="M11" s="232">
        <v>24</v>
      </c>
      <c r="N11" s="232">
        <v>9</v>
      </c>
      <c r="O11" s="232">
        <v>8</v>
      </c>
      <c r="P11" s="232">
        <v>3</v>
      </c>
      <c r="Q11" s="229">
        <f t="shared" si="0"/>
        <v>1.8120805369127517</v>
      </c>
    </row>
    <row r="12" spans="1:19" ht="13" thickBot="1" x14ac:dyDescent="0.3">
      <c r="B12" s="254"/>
      <c r="C12" s="236"/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</row>
    <row r="13" spans="1:19" ht="16.5" thickTop="1" thickBot="1" x14ac:dyDescent="0.3">
      <c r="A13" t="s">
        <v>523</v>
      </c>
      <c r="B13" s="239">
        <v>1</v>
      </c>
      <c r="C13" s="237" t="s">
        <v>181</v>
      </c>
      <c r="D13" s="238" t="s">
        <v>513</v>
      </c>
      <c r="E13" s="239" t="s">
        <v>451</v>
      </c>
      <c r="F13" s="239">
        <v>2</v>
      </c>
      <c r="G13" s="239" t="s">
        <v>19</v>
      </c>
      <c r="H13" s="240">
        <v>1</v>
      </c>
      <c r="I13" s="241">
        <v>2</v>
      </c>
      <c r="J13" s="240">
        <v>0</v>
      </c>
      <c r="K13" s="240">
        <v>3</v>
      </c>
      <c r="L13" s="240">
        <v>0</v>
      </c>
      <c r="M13" s="240">
        <v>0</v>
      </c>
      <c r="N13" s="240">
        <v>1</v>
      </c>
      <c r="O13" s="240">
        <v>0</v>
      </c>
      <c r="P13" s="240">
        <v>0</v>
      </c>
      <c r="Q13" s="229">
        <f t="shared" ref="Q13:Q22" si="1">J13/I13</f>
        <v>0</v>
      </c>
    </row>
    <row r="14" spans="1:19" ht="16.5" thickTop="1" thickBot="1" x14ac:dyDescent="0.3">
      <c r="A14" t="s">
        <v>462</v>
      </c>
      <c r="B14" s="232">
        <v>2</v>
      </c>
      <c r="C14" s="230" t="s">
        <v>181</v>
      </c>
      <c r="D14" s="231" t="s">
        <v>351</v>
      </c>
      <c r="E14" s="232" t="s">
        <v>454</v>
      </c>
      <c r="F14" s="232">
        <v>5</v>
      </c>
      <c r="G14" s="244" t="s">
        <v>5</v>
      </c>
      <c r="H14" s="245">
        <v>1</v>
      </c>
      <c r="I14" s="246">
        <v>6</v>
      </c>
      <c r="J14" s="244">
        <v>7</v>
      </c>
      <c r="K14" s="244">
        <v>8</v>
      </c>
      <c r="L14" s="244">
        <v>6</v>
      </c>
      <c r="M14" s="244">
        <v>1</v>
      </c>
      <c r="N14" s="244">
        <v>0</v>
      </c>
      <c r="O14" s="244">
        <v>1</v>
      </c>
      <c r="P14" s="244">
        <v>0</v>
      </c>
      <c r="Q14" s="229">
        <f t="shared" si="1"/>
        <v>1.1666666666666667</v>
      </c>
    </row>
    <row r="15" spans="1:19" ht="16.5" thickTop="1" thickBot="1" x14ac:dyDescent="0.3">
      <c r="A15" t="s">
        <v>420</v>
      </c>
      <c r="B15" s="232">
        <v>3</v>
      </c>
      <c r="C15" s="230" t="s">
        <v>181</v>
      </c>
      <c r="D15" s="231" t="s">
        <v>416</v>
      </c>
      <c r="E15" s="232" t="s">
        <v>417</v>
      </c>
      <c r="F15" s="232">
        <v>2</v>
      </c>
      <c r="G15" s="232" t="s">
        <v>21</v>
      </c>
      <c r="H15" s="233">
        <v>6</v>
      </c>
      <c r="I15" s="234">
        <v>33</v>
      </c>
      <c r="J15" s="232">
        <v>44</v>
      </c>
      <c r="K15" s="232">
        <v>68</v>
      </c>
      <c r="L15" s="232">
        <v>8</v>
      </c>
      <c r="M15" s="232">
        <v>3</v>
      </c>
      <c r="N15" s="244">
        <v>4</v>
      </c>
      <c r="O15" s="232">
        <v>1</v>
      </c>
      <c r="P15" s="232">
        <v>0</v>
      </c>
      <c r="Q15" s="229">
        <f t="shared" si="1"/>
        <v>1.3333333333333333</v>
      </c>
    </row>
    <row r="16" spans="1:19" ht="16.5" thickTop="1" thickBot="1" x14ac:dyDescent="0.3">
      <c r="A16" t="s">
        <v>403</v>
      </c>
      <c r="B16" s="232">
        <v>4</v>
      </c>
      <c r="C16" s="230" t="s">
        <v>181</v>
      </c>
      <c r="D16" s="231" t="s">
        <v>396</v>
      </c>
      <c r="E16" s="232" t="s">
        <v>397</v>
      </c>
      <c r="F16" s="232">
        <v>2</v>
      </c>
      <c r="G16" s="232" t="s">
        <v>5</v>
      </c>
      <c r="H16" s="233">
        <v>4</v>
      </c>
      <c r="I16" s="234">
        <v>18.666666666666668</v>
      </c>
      <c r="J16" s="232">
        <v>27</v>
      </c>
      <c r="K16" s="232">
        <v>43</v>
      </c>
      <c r="L16" s="232">
        <v>9</v>
      </c>
      <c r="M16" s="232">
        <v>2</v>
      </c>
      <c r="N16" s="232">
        <v>3</v>
      </c>
      <c r="O16" s="232">
        <v>0</v>
      </c>
      <c r="P16" s="232">
        <v>0</v>
      </c>
      <c r="Q16" s="229">
        <f t="shared" si="1"/>
        <v>1.4464285714285714</v>
      </c>
    </row>
    <row r="17" spans="1:17" ht="16.5" thickTop="1" thickBot="1" x14ac:dyDescent="0.3">
      <c r="A17" t="s">
        <v>505</v>
      </c>
      <c r="B17" s="232">
        <v>5</v>
      </c>
      <c r="C17" s="232" t="s">
        <v>181</v>
      </c>
      <c r="D17" s="325" t="s">
        <v>455</v>
      </c>
      <c r="E17" s="248" t="s">
        <v>493</v>
      </c>
      <c r="F17" s="248">
        <v>3</v>
      </c>
      <c r="G17" s="248" t="s">
        <v>1</v>
      </c>
      <c r="H17" s="233">
        <v>1</v>
      </c>
      <c r="I17" s="234">
        <v>5.666666666666667</v>
      </c>
      <c r="J17" s="232">
        <v>9</v>
      </c>
      <c r="K17" s="232">
        <v>15</v>
      </c>
      <c r="L17" s="232">
        <v>7</v>
      </c>
      <c r="M17" s="232">
        <v>3</v>
      </c>
      <c r="N17" s="232">
        <v>0</v>
      </c>
      <c r="O17" s="232">
        <v>1</v>
      </c>
      <c r="P17" s="232">
        <v>0</v>
      </c>
      <c r="Q17" s="229">
        <f t="shared" si="1"/>
        <v>1.588235294117647</v>
      </c>
    </row>
    <row r="18" spans="1:17" ht="16.5" thickTop="1" thickBot="1" x14ac:dyDescent="0.3">
      <c r="A18" t="s">
        <v>509</v>
      </c>
      <c r="B18" s="244">
        <v>6</v>
      </c>
      <c r="C18" s="249" t="s">
        <v>181</v>
      </c>
      <c r="D18" s="325" t="s">
        <v>508</v>
      </c>
      <c r="E18" s="248" t="s">
        <v>494</v>
      </c>
      <c r="F18" s="232">
        <v>3</v>
      </c>
      <c r="G18" s="232" t="s">
        <v>350</v>
      </c>
      <c r="H18" s="233">
        <v>1</v>
      </c>
      <c r="I18" s="234">
        <v>4.333333333333333</v>
      </c>
      <c r="J18" s="232">
        <v>7</v>
      </c>
      <c r="K18" s="232">
        <v>10</v>
      </c>
      <c r="L18" s="232">
        <v>2</v>
      </c>
      <c r="M18" s="232">
        <v>1</v>
      </c>
      <c r="N18" s="232">
        <v>1</v>
      </c>
      <c r="O18" s="232">
        <v>0</v>
      </c>
      <c r="P18" s="232">
        <v>0</v>
      </c>
      <c r="Q18" s="229">
        <f t="shared" si="1"/>
        <v>1.6153846153846154</v>
      </c>
    </row>
    <row r="19" spans="1:17" ht="16.5" thickTop="1" thickBot="1" x14ac:dyDescent="0.3">
      <c r="A19" t="s">
        <v>506</v>
      </c>
      <c r="B19" s="244">
        <v>7</v>
      </c>
      <c r="C19" s="249" t="s">
        <v>181</v>
      </c>
      <c r="D19" s="231" t="s">
        <v>491</v>
      </c>
      <c r="E19" s="232" t="s">
        <v>445</v>
      </c>
      <c r="F19" s="232">
        <v>2</v>
      </c>
      <c r="G19" s="232" t="s">
        <v>350</v>
      </c>
      <c r="H19" s="233">
        <v>4</v>
      </c>
      <c r="I19" s="234">
        <v>17.333333333333332</v>
      </c>
      <c r="J19" s="233">
        <v>31</v>
      </c>
      <c r="K19" s="233">
        <v>49</v>
      </c>
      <c r="L19" s="233">
        <v>8</v>
      </c>
      <c r="M19" s="233">
        <v>6</v>
      </c>
      <c r="N19" s="232">
        <v>1</v>
      </c>
      <c r="O19" s="233">
        <v>3</v>
      </c>
      <c r="P19" s="233">
        <v>0</v>
      </c>
      <c r="Q19" s="229">
        <f t="shared" si="1"/>
        <v>1.7884615384615385</v>
      </c>
    </row>
    <row r="20" spans="1:17" ht="16.5" thickTop="1" thickBot="1" x14ac:dyDescent="0.3">
      <c r="A20" t="s">
        <v>507</v>
      </c>
      <c r="B20" s="244">
        <v>8</v>
      </c>
      <c r="C20" s="249" t="s">
        <v>181</v>
      </c>
      <c r="D20" s="326" t="s">
        <v>514</v>
      </c>
      <c r="E20" s="244" t="s">
        <v>517</v>
      </c>
      <c r="F20" s="244">
        <v>2</v>
      </c>
      <c r="G20" s="244" t="s">
        <v>19</v>
      </c>
      <c r="H20" s="245">
        <v>6</v>
      </c>
      <c r="I20" s="246">
        <v>29.666666666666668</v>
      </c>
      <c r="J20" s="244">
        <v>58</v>
      </c>
      <c r="K20" s="244">
        <v>88</v>
      </c>
      <c r="L20" s="244">
        <v>8</v>
      </c>
      <c r="M20" s="244">
        <v>3</v>
      </c>
      <c r="N20" s="233">
        <v>2</v>
      </c>
      <c r="O20" s="244">
        <v>3</v>
      </c>
      <c r="P20" s="244">
        <v>0</v>
      </c>
      <c r="Q20" s="229">
        <f t="shared" si="1"/>
        <v>1.9550561797752808</v>
      </c>
    </row>
    <row r="21" spans="1:17" ht="16.5" thickTop="1" thickBot="1" x14ac:dyDescent="0.3">
      <c r="A21" t="s">
        <v>219</v>
      </c>
      <c r="B21" s="244">
        <v>9</v>
      </c>
      <c r="C21" s="249" t="s">
        <v>181</v>
      </c>
      <c r="D21" s="326" t="s">
        <v>402</v>
      </c>
      <c r="E21" s="244" t="s">
        <v>451</v>
      </c>
      <c r="F21" s="244">
        <v>2</v>
      </c>
      <c r="G21" s="244" t="s">
        <v>8</v>
      </c>
      <c r="H21" s="245">
        <v>1</v>
      </c>
      <c r="I21" s="246">
        <v>5.666666666666667</v>
      </c>
      <c r="J21" s="244">
        <v>12</v>
      </c>
      <c r="K21" s="244">
        <v>16</v>
      </c>
      <c r="L21" s="244">
        <v>2</v>
      </c>
      <c r="M21" s="244">
        <v>1</v>
      </c>
      <c r="N21" s="244">
        <v>1</v>
      </c>
      <c r="O21" s="244">
        <v>0</v>
      </c>
      <c r="P21" s="244">
        <v>0</v>
      </c>
      <c r="Q21" s="229">
        <f t="shared" si="1"/>
        <v>2.1176470588235294</v>
      </c>
    </row>
    <row r="22" spans="1:17" ht="16" thickTop="1" x14ac:dyDescent="0.25">
      <c r="A22" t="s">
        <v>419</v>
      </c>
      <c r="B22" s="244">
        <v>10</v>
      </c>
      <c r="C22" s="249" t="s">
        <v>181</v>
      </c>
      <c r="D22" s="326" t="s">
        <v>414</v>
      </c>
      <c r="E22" s="244" t="s">
        <v>415</v>
      </c>
      <c r="F22" s="244">
        <v>4</v>
      </c>
      <c r="G22" s="244" t="s">
        <v>350</v>
      </c>
      <c r="H22" s="245">
        <v>1</v>
      </c>
      <c r="I22" s="246">
        <v>1</v>
      </c>
      <c r="J22" s="244">
        <v>3</v>
      </c>
      <c r="K22" s="244">
        <v>2</v>
      </c>
      <c r="L22" s="244">
        <v>2</v>
      </c>
      <c r="M22" s="244">
        <v>0</v>
      </c>
      <c r="N22" s="244">
        <v>0</v>
      </c>
      <c r="O22" s="244">
        <v>0</v>
      </c>
      <c r="P22" s="244">
        <v>0</v>
      </c>
      <c r="Q22" s="229">
        <f t="shared" si="1"/>
        <v>3</v>
      </c>
    </row>
  </sheetData>
  <mergeCells count="3">
    <mergeCell ref="A1:S1"/>
    <mergeCell ref="A3:S3"/>
    <mergeCell ref="B4:R4"/>
  </mergeCells>
  <hyperlinks>
    <hyperlink ref="O2:P2" location="LANCEURS!A1" display="RETOUR" xr:uid="{DAD35747-21F5-4D57-86AB-E6B9D4AA8D5C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55098-927C-4678-8D52-A6766018567E}">
  <dimension ref="A1:S24"/>
  <sheetViews>
    <sheetView topLeftCell="B1" workbookViewId="0">
      <selection activeCell="B1" sqref="A1:XFD1048576"/>
    </sheetView>
  </sheetViews>
  <sheetFormatPr baseColWidth="10" defaultRowHeight="12.5" x14ac:dyDescent="0.25"/>
  <cols>
    <col min="1" max="1" width="33.81640625" hidden="1" customWidth="1"/>
    <col min="3" max="3" width="4.453125" customWidth="1"/>
    <col min="4" max="4" width="16.453125" bestFit="1" customWidth="1"/>
    <col min="5" max="5" width="10.81640625" bestFit="1" customWidth="1"/>
    <col min="17" max="17" width="8.26953125" customWidth="1"/>
  </cols>
  <sheetData>
    <row r="1" spans="1:19" ht="25.5" thickBot="1" x14ac:dyDescent="0.55000000000000004">
      <c r="A1" s="347" t="s">
        <v>110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</row>
    <row r="2" spans="1:19" ht="14.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62" t="s">
        <v>295</v>
      </c>
      <c r="P2" s="222"/>
      <c r="Q2" s="253"/>
    </row>
    <row r="3" spans="1:19" ht="20" x14ac:dyDescent="0.4">
      <c r="A3" s="359" t="s">
        <v>497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</row>
    <row r="4" spans="1:19" x14ac:dyDescent="0.25"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</row>
    <row r="5" spans="1:19" ht="36.5" thickBot="1" x14ac:dyDescent="0.3">
      <c r="B5" s="224" t="s">
        <v>298</v>
      </c>
      <c r="C5" s="223"/>
      <c r="D5" s="224" t="s">
        <v>299</v>
      </c>
      <c r="E5" s="224" t="s">
        <v>300</v>
      </c>
      <c r="F5" s="224" t="s">
        <v>275</v>
      </c>
      <c r="G5" s="224" t="s">
        <v>6</v>
      </c>
      <c r="H5" s="224" t="s">
        <v>13</v>
      </c>
      <c r="I5" s="224" t="s">
        <v>14</v>
      </c>
      <c r="J5" s="224" t="s">
        <v>0</v>
      </c>
      <c r="K5" s="224" t="s">
        <v>7</v>
      </c>
      <c r="L5" s="224" t="s">
        <v>9</v>
      </c>
      <c r="M5" s="224" t="s">
        <v>10</v>
      </c>
      <c r="N5" s="224" t="s">
        <v>15</v>
      </c>
      <c r="O5" s="224" t="s">
        <v>16</v>
      </c>
      <c r="P5" s="224" t="s">
        <v>17</v>
      </c>
      <c r="Q5" s="224" t="s">
        <v>18</v>
      </c>
    </row>
    <row r="6" spans="1:19" ht="16.5" thickTop="1" thickBot="1" x14ac:dyDescent="0.3">
      <c r="A6" t="s">
        <v>456</v>
      </c>
      <c r="B6" s="227">
        <v>1</v>
      </c>
      <c r="C6" s="225" t="s">
        <v>20</v>
      </c>
      <c r="D6" s="226" t="s">
        <v>443</v>
      </c>
      <c r="E6" s="227" t="s">
        <v>277</v>
      </c>
      <c r="F6" s="227">
        <v>5</v>
      </c>
      <c r="G6" s="227" t="s">
        <v>5</v>
      </c>
      <c r="H6" s="227">
        <v>14</v>
      </c>
      <c r="I6" s="228">
        <v>78</v>
      </c>
      <c r="J6" s="227">
        <v>91</v>
      </c>
      <c r="K6" s="227">
        <v>152</v>
      </c>
      <c r="L6" s="227">
        <v>17</v>
      </c>
      <c r="M6" s="227">
        <v>35</v>
      </c>
      <c r="N6" s="227">
        <v>9</v>
      </c>
      <c r="O6" s="227">
        <v>5</v>
      </c>
      <c r="P6" s="227">
        <v>0</v>
      </c>
      <c r="Q6" s="229">
        <f>J6/I6</f>
        <v>1.1666666666666667</v>
      </c>
    </row>
    <row r="7" spans="1:19" ht="16.5" thickTop="1" thickBot="1" x14ac:dyDescent="0.3">
      <c r="A7" t="s">
        <v>354</v>
      </c>
      <c r="B7" s="232">
        <v>2</v>
      </c>
      <c r="C7" s="230" t="s">
        <v>20</v>
      </c>
      <c r="D7" s="231" t="s">
        <v>344</v>
      </c>
      <c r="E7" s="232" t="s">
        <v>340</v>
      </c>
      <c r="F7" s="232">
        <v>3</v>
      </c>
      <c r="G7" s="232" t="s">
        <v>350</v>
      </c>
      <c r="H7" s="233">
        <v>24</v>
      </c>
      <c r="I7" s="234">
        <v>132.33333333333334</v>
      </c>
      <c r="J7" s="232">
        <v>162</v>
      </c>
      <c r="K7" s="232">
        <v>289</v>
      </c>
      <c r="L7" s="232">
        <v>25</v>
      </c>
      <c r="M7" s="232">
        <v>39</v>
      </c>
      <c r="N7" s="232">
        <v>18</v>
      </c>
      <c r="O7" s="232">
        <v>5</v>
      </c>
      <c r="P7" s="232">
        <v>1</v>
      </c>
      <c r="Q7" s="229">
        <f t="shared" ref="Q7:Q11" si="0">J7/I7</f>
        <v>1.2241813602015112</v>
      </c>
    </row>
    <row r="8" spans="1:19" ht="16.5" thickTop="1" thickBot="1" x14ac:dyDescent="0.3">
      <c r="A8" t="s">
        <v>434</v>
      </c>
      <c r="B8" s="232">
        <v>3</v>
      </c>
      <c r="C8" s="230" t="s">
        <v>20</v>
      </c>
      <c r="D8" s="231" t="s">
        <v>431</v>
      </c>
      <c r="E8" s="232" t="s">
        <v>417</v>
      </c>
      <c r="F8" s="232">
        <v>2</v>
      </c>
      <c r="G8" s="232" t="s">
        <v>1</v>
      </c>
      <c r="H8" s="232">
        <v>22</v>
      </c>
      <c r="I8" s="234">
        <v>124</v>
      </c>
      <c r="J8" s="232">
        <v>168</v>
      </c>
      <c r="K8" s="232">
        <v>261</v>
      </c>
      <c r="L8" s="232">
        <v>39</v>
      </c>
      <c r="M8" s="232">
        <v>31</v>
      </c>
      <c r="N8" s="232">
        <v>11</v>
      </c>
      <c r="O8" s="232">
        <v>9</v>
      </c>
      <c r="P8" s="232">
        <v>2</v>
      </c>
      <c r="Q8" s="229">
        <f t="shared" si="0"/>
        <v>1.3548387096774193</v>
      </c>
    </row>
    <row r="9" spans="1:19" ht="16.5" thickTop="1" thickBot="1" x14ac:dyDescent="0.3">
      <c r="A9" t="s">
        <v>535</v>
      </c>
      <c r="B9" s="232">
        <v>4</v>
      </c>
      <c r="C9" s="230" t="s">
        <v>20</v>
      </c>
      <c r="D9" s="231" t="s">
        <v>511</v>
      </c>
      <c r="E9" s="232" t="s">
        <v>515</v>
      </c>
      <c r="F9" s="232">
        <v>2</v>
      </c>
      <c r="G9" s="232" t="s">
        <v>21</v>
      </c>
      <c r="H9" s="232">
        <v>21</v>
      </c>
      <c r="I9" s="234">
        <v>108.66666666666667</v>
      </c>
      <c r="J9" s="232">
        <v>151</v>
      </c>
      <c r="K9" s="232">
        <v>249</v>
      </c>
      <c r="L9" s="232">
        <v>38</v>
      </c>
      <c r="M9" s="232">
        <v>20</v>
      </c>
      <c r="N9" s="232">
        <v>10</v>
      </c>
      <c r="O9" s="232">
        <v>10</v>
      </c>
      <c r="P9" s="232">
        <v>1</v>
      </c>
      <c r="Q9" s="229">
        <f t="shared" si="0"/>
        <v>1.3895705521472392</v>
      </c>
    </row>
    <row r="10" spans="1:19" ht="16.5" thickTop="1" thickBot="1" x14ac:dyDescent="0.3">
      <c r="A10" t="s">
        <v>233</v>
      </c>
      <c r="B10" s="232">
        <v>5</v>
      </c>
      <c r="C10" s="230" t="s">
        <v>20</v>
      </c>
      <c r="D10" s="231" t="s">
        <v>450</v>
      </c>
      <c r="E10" s="232" t="s">
        <v>445</v>
      </c>
      <c r="F10" s="232">
        <v>2</v>
      </c>
      <c r="G10" s="232" t="s">
        <v>8</v>
      </c>
      <c r="H10" s="232">
        <v>17</v>
      </c>
      <c r="I10" s="234">
        <v>88.333333333333329</v>
      </c>
      <c r="J10" s="232">
        <v>144</v>
      </c>
      <c r="K10" s="232">
        <v>228</v>
      </c>
      <c r="L10" s="232">
        <v>32</v>
      </c>
      <c r="M10" s="232">
        <v>17</v>
      </c>
      <c r="N10" s="232">
        <v>6</v>
      </c>
      <c r="O10" s="232">
        <v>10</v>
      </c>
      <c r="P10" s="232">
        <v>1</v>
      </c>
      <c r="Q10" s="229">
        <f t="shared" si="0"/>
        <v>1.6301886792452831</v>
      </c>
    </row>
    <row r="11" spans="1:19" ht="16" thickTop="1" x14ac:dyDescent="0.25">
      <c r="A11" t="s">
        <v>530</v>
      </c>
      <c r="B11" s="232">
        <v>6</v>
      </c>
      <c r="C11" s="230" t="s">
        <v>20</v>
      </c>
      <c r="D11" s="231" t="s">
        <v>510</v>
      </c>
      <c r="E11" s="232" t="s">
        <v>533</v>
      </c>
      <c r="F11" s="232">
        <v>5</v>
      </c>
      <c r="G11" s="232" t="s">
        <v>19</v>
      </c>
      <c r="H11" s="233">
        <v>22</v>
      </c>
      <c r="I11" s="234">
        <v>94.666666666666671</v>
      </c>
      <c r="J11" s="232">
        <v>168</v>
      </c>
      <c r="K11" s="232">
        <v>241</v>
      </c>
      <c r="L11" s="232">
        <v>40</v>
      </c>
      <c r="M11" s="232">
        <v>31</v>
      </c>
      <c r="N11" s="232">
        <v>6</v>
      </c>
      <c r="O11" s="232">
        <v>13</v>
      </c>
      <c r="P11" s="232">
        <v>0</v>
      </c>
      <c r="Q11" s="229">
        <f t="shared" si="0"/>
        <v>1.7746478873239435</v>
      </c>
    </row>
    <row r="12" spans="1:19" ht="13" thickBot="1" x14ac:dyDescent="0.3">
      <c r="B12" s="254"/>
      <c r="C12" s="236"/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</row>
    <row r="13" spans="1:19" ht="16.5" thickTop="1" thickBot="1" x14ac:dyDescent="0.3">
      <c r="A13" t="s">
        <v>194</v>
      </c>
      <c r="B13" s="239">
        <v>1</v>
      </c>
      <c r="C13" s="237" t="s">
        <v>181</v>
      </c>
      <c r="D13" s="238" t="s">
        <v>290</v>
      </c>
      <c r="E13" s="239" t="s">
        <v>279</v>
      </c>
      <c r="F13" s="239">
        <v>1</v>
      </c>
      <c r="G13" s="239" t="s">
        <v>350</v>
      </c>
      <c r="H13" s="240">
        <v>1</v>
      </c>
      <c r="I13" s="241">
        <v>6</v>
      </c>
      <c r="J13" s="240">
        <v>1</v>
      </c>
      <c r="K13" s="240">
        <v>7</v>
      </c>
      <c r="L13" s="240">
        <v>1</v>
      </c>
      <c r="M13" s="240">
        <v>2</v>
      </c>
      <c r="N13" s="240">
        <v>1</v>
      </c>
      <c r="O13" s="240">
        <v>0</v>
      </c>
      <c r="P13" s="240">
        <v>0</v>
      </c>
      <c r="Q13" s="229">
        <f t="shared" ref="Q13:Q24" si="1">J13/I13</f>
        <v>0.16666666666666666</v>
      </c>
    </row>
    <row r="14" spans="1:19" ht="16.5" thickTop="1" thickBot="1" x14ac:dyDescent="0.3">
      <c r="A14" t="s">
        <v>360</v>
      </c>
      <c r="B14" s="232">
        <v>2</v>
      </c>
      <c r="C14" s="230" t="s">
        <v>181</v>
      </c>
      <c r="D14" s="231" t="s">
        <v>347</v>
      </c>
      <c r="E14" s="232" t="s">
        <v>281</v>
      </c>
      <c r="F14" s="232">
        <v>5</v>
      </c>
      <c r="G14" s="244" t="s">
        <v>8</v>
      </c>
      <c r="H14" s="245">
        <v>1</v>
      </c>
      <c r="I14" s="246">
        <v>6</v>
      </c>
      <c r="J14" s="244">
        <v>3</v>
      </c>
      <c r="K14" s="244">
        <v>9</v>
      </c>
      <c r="L14" s="244">
        <v>1</v>
      </c>
      <c r="M14" s="244">
        <v>0</v>
      </c>
      <c r="N14" s="244">
        <v>1</v>
      </c>
      <c r="O14" s="244">
        <v>0</v>
      </c>
      <c r="P14" s="244">
        <v>0</v>
      </c>
      <c r="Q14" s="229">
        <f t="shared" si="1"/>
        <v>0.5</v>
      </c>
    </row>
    <row r="15" spans="1:19" ht="16.5" thickTop="1" thickBot="1" x14ac:dyDescent="0.3">
      <c r="A15" t="s">
        <v>420</v>
      </c>
      <c r="B15" s="232">
        <v>3</v>
      </c>
      <c r="C15" s="230" t="s">
        <v>181</v>
      </c>
      <c r="D15" s="231" t="s">
        <v>416</v>
      </c>
      <c r="E15" s="232" t="s">
        <v>417</v>
      </c>
      <c r="F15" s="232">
        <v>2</v>
      </c>
      <c r="G15" s="232" t="s">
        <v>21</v>
      </c>
      <c r="H15" s="233">
        <v>5</v>
      </c>
      <c r="I15" s="234">
        <v>23.666666666666668</v>
      </c>
      <c r="J15" s="232">
        <v>30</v>
      </c>
      <c r="K15" s="232">
        <v>51</v>
      </c>
      <c r="L15" s="232">
        <v>10</v>
      </c>
      <c r="M15" s="232">
        <v>9</v>
      </c>
      <c r="N15" s="232">
        <v>1</v>
      </c>
      <c r="O15" s="232">
        <v>2</v>
      </c>
      <c r="P15" s="232">
        <v>1</v>
      </c>
      <c r="Q15" s="229">
        <f t="shared" si="1"/>
        <v>1.2676056338028168</v>
      </c>
    </row>
    <row r="16" spans="1:19" ht="16.5" thickTop="1" thickBot="1" x14ac:dyDescent="0.3">
      <c r="A16" t="s">
        <v>403</v>
      </c>
      <c r="B16" s="232">
        <v>4</v>
      </c>
      <c r="C16" s="230" t="s">
        <v>181</v>
      </c>
      <c r="D16" s="231" t="s">
        <v>396</v>
      </c>
      <c r="E16" s="232" t="s">
        <v>397</v>
      </c>
      <c r="F16" s="232">
        <v>2</v>
      </c>
      <c r="G16" s="232" t="s">
        <v>5</v>
      </c>
      <c r="H16" s="233">
        <v>5</v>
      </c>
      <c r="I16" s="234">
        <v>20.666666666666668</v>
      </c>
      <c r="J16" s="232">
        <v>31</v>
      </c>
      <c r="K16" s="232">
        <v>40</v>
      </c>
      <c r="L16" s="232">
        <v>26</v>
      </c>
      <c r="M16" s="232">
        <v>2</v>
      </c>
      <c r="N16" s="232">
        <v>2</v>
      </c>
      <c r="O16" s="232">
        <v>1</v>
      </c>
      <c r="P16" s="232">
        <v>1</v>
      </c>
      <c r="Q16" s="229">
        <f t="shared" si="1"/>
        <v>1.5</v>
      </c>
    </row>
    <row r="17" spans="1:17" ht="16.5" thickTop="1" thickBot="1" x14ac:dyDescent="0.3">
      <c r="A17" t="s">
        <v>219</v>
      </c>
      <c r="B17" s="232">
        <v>5</v>
      </c>
      <c r="C17" s="232" t="s">
        <v>181</v>
      </c>
      <c r="D17" s="325" t="s">
        <v>402</v>
      </c>
      <c r="E17" s="248" t="s">
        <v>451</v>
      </c>
      <c r="F17" s="248">
        <v>2</v>
      </c>
      <c r="G17" s="248" t="s">
        <v>1</v>
      </c>
      <c r="H17" s="233">
        <v>2</v>
      </c>
      <c r="I17" s="234">
        <v>11.333333333333334</v>
      </c>
      <c r="J17" s="232">
        <v>19</v>
      </c>
      <c r="K17" s="232">
        <v>23</v>
      </c>
      <c r="L17" s="232">
        <v>9</v>
      </c>
      <c r="M17" s="232">
        <v>1</v>
      </c>
      <c r="N17" s="232">
        <v>0</v>
      </c>
      <c r="O17" s="232">
        <v>2</v>
      </c>
      <c r="P17" s="232">
        <v>0</v>
      </c>
      <c r="Q17" s="229">
        <f t="shared" si="1"/>
        <v>1.6764705882352939</v>
      </c>
    </row>
    <row r="18" spans="1:17" ht="16.5" thickTop="1" thickBot="1" x14ac:dyDescent="0.3">
      <c r="A18" t="s">
        <v>507</v>
      </c>
      <c r="B18" s="244">
        <v>6</v>
      </c>
      <c r="C18" s="249" t="s">
        <v>181</v>
      </c>
      <c r="D18" s="231" t="s">
        <v>514</v>
      </c>
      <c r="E18" s="232" t="s">
        <v>517</v>
      </c>
      <c r="F18" s="232">
        <v>2</v>
      </c>
      <c r="G18" s="232" t="s">
        <v>8</v>
      </c>
      <c r="H18" s="233">
        <v>2</v>
      </c>
      <c r="I18" s="234">
        <v>9</v>
      </c>
      <c r="J18" s="232">
        <v>16</v>
      </c>
      <c r="K18" s="232">
        <v>26</v>
      </c>
      <c r="L18" s="232">
        <v>4</v>
      </c>
      <c r="M18" s="232">
        <v>1</v>
      </c>
      <c r="N18" s="232">
        <v>1</v>
      </c>
      <c r="O18" s="232">
        <v>1</v>
      </c>
      <c r="P18" s="232">
        <v>0</v>
      </c>
      <c r="Q18" s="229">
        <f t="shared" si="1"/>
        <v>1.7777777777777777</v>
      </c>
    </row>
    <row r="19" spans="1:17" ht="16.5" thickTop="1" thickBot="1" x14ac:dyDescent="0.3">
      <c r="A19" t="s">
        <v>504</v>
      </c>
      <c r="B19" s="244">
        <v>7</v>
      </c>
      <c r="C19" s="249" t="s">
        <v>181</v>
      </c>
      <c r="D19" s="231" t="s">
        <v>512</v>
      </c>
      <c r="E19" s="232" t="s">
        <v>516</v>
      </c>
      <c r="F19" s="232">
        <v>2</v>
      </c>
      <c r="G19" s="232" t="s">
        <v>19</v>
      </c>
      <c r="H19" s="233">
        <v>8</v>
      </c>
      <c r="I19" s="234">
        <v>28.666666666666668</v>
      </c>
      <c r="J19" s="233">
        <v>52</v>
      </c>
      <c r="K19" s="233">
        <v>74</v>
      </c>
      <c r="L19" s="233">
        <v>10</v>
      </c>
      <c r="M19" s="233">
        <v>8</v>
      </c>
      <c r="N19" s="233">
        <v>1</v>
      </c>
      <c r="O19" s="233">
        <v>4</v>
      </c>
      <c r="P19" s="233">
        <v>0</v>
      </c>
      <c r="Q19" s="229">
        <f t="shared" si="1"/>
        <v>1.8139534883720929</v>
      </c>
    </row>
    <row r="20" spans="1:17" ht="16.5" thickTop="1" thickBot="1" x14ac:dyDescent="0.3">
      <c r="A20" t="s">
        <v>462</v>
      </c>
      <c r="B20" s="244">
        <v>8</v>
      </c>
      <c r="C20" s="249" t="s">
        <v>181</v>
      </c>
      <c r="D20" s="326" t="s">
        <v>351</v>
      </c>
      <c r="E20" s="244" t="s">
        <v>454</v>
      </c>
      <c r="F20" s="244">
        <v>5</v>
      </c>
      <c r="G20" s="244" t="s">
        <v>5</v>
      </c>
      <c r="H20" s="245">
        <v>5</v>
      </c>
      <c r="I20" s="246">
        <v>20.333333333333332</v>
      </c>
      <c r="J20" s="244">
        <v>41</v>
      </c>
      <c r="K20" s="244">
        <v>46</v>
      </c>
      <c r="L20" s="244">
        <v>18</v>
      </c>
      <c r="M20" s="244">
        <v>6</v>
      </c>
      <c r="N20" s="244">
        <v>2</v>
      </c>
      <c r="O20" s="244">
        <v>2</v>
      </c>
      <c r="P20" s="244">
        <v>0</v>
      </c>
      <c r="Q20" s="229">
        <f t="shared" si="1"/>
        <v>2.0163934426229511</v>
      </c>
    </row>
    <row r="21" spans="1:17" ht="16.5" thickTop="1" thickBot="1" x14ac:dyDescent="0.3">
      <c r="A21" t="s">
        <v>526</v>
      </c>
      <c r="B21" s="244">
        <v>9</v>
      </c>
      <c r="C21" s="249" t="s">
        <v>181</v>
      </c>
      <c r="D21" s="326" t="s">
        <v>527</v>
      </c>
      <c r="E21" s="244" t="s">
        <v>402</v>
      </c>
      <c r="F21" s="244">
        <v>4</v>
      </c>
      <c r="G21" s="244" t="s">
        <v>1</v>
      </c>
      <c r="H21" s="245">
        <v>1</v>
      </c>
      <c r="I21" s="246">
        <v>4</v>
      </c>
      <c r="J21" s="244">
        <v>10</v>
      </c>
      <c r="K21" s="244">
        <v>12</v>
      </c>
      <c r="L21" s="244">
        <v>2</v>
      </c>
      <c r="M21" s="244">
        <v>0</v>
      </c>
      <c r="N21" s="244">
        <v>0</v>
      </c>
      <c r="O21" s="244">
        <v>1</v>
      </c>
      <c r="P21" s="244">
        <v>0</v>
      </c>
      <c r="Q21" s="229">
        <f t="shared" si="1"/>
        <v>2.5</v>
      </c>
    </row>
    <row r="22" spans="1:17" ht="16.5" thickTop="1" thickBot="1" x14ac:dyDescent="0.3">
      <c r="A22" t="s">
        <v>528</v>
      </c>
      <c r="B22" s="244">
        <v>10</v>
      </c>
      <c r="C22" s="249" t="s">
        <v>181</v>
      </c>
      <c r="D22" s="326" t="s">
        <v>531</v>
      </c>
      <c r="E22" s="244" t="s">
        <v>445</v>
      </c>
      <c r="F22" s="244">
        <v>2</v>
      </c>
      <c r="G22" s="244" t="s">
        <v>8</v>
      </c>
      <c r="H22" s="245">
        <v>5</v>
      </c>
      <c r="I22" s="246">
        <v>19.333333333333332</v>
      </c>
      <c r="J22" s="244">
        <v>49</v>
      </c>
      <c r="K22" s="244">
        <v>63</v>
      </c>
      <c r="L22" s="244">
        <v>13</v>
      </c>
      <c r="M22" s="244">
        <v>3</v>
      </c>
      <c r="N22" s="244">
        <v>1</v>
      </c>
      <c r="O22" s="244">
        <v>3</v>
      </c>
      <c r="P22" s="244">
        <v>0</v>
      </c>
      <c r="Q22" s="229">
        <f t="shared" si="1"/>
        <v>2.5344827586206899</v>
      </c>
    </row>
    <row r="23" spans="1:17" ht="16.5" thickTop="1" thickBot="1" x14ac:dyDescent="0.3">
      <c r="A23" t="s">
        <v>523</v>
      </c>
      <c r="B23" s="244">
        <v>11</v>
      </c>
      <c r="C23" s="249" t="s">
        <v>181</v>
      </c>
      <c r="D23" s="326" t="s">
        <v>513</v>
      </c>
      <c r="E23" s="244" t="s">
        <v>451</v>
      </c>
      <c r="F23" s="244">
        <v>2</v>
      </c>
      <c r="G23" s="244" t="s">
        <v>19</v>
      </c>
      <c r="H23" s="245">
        <v>6</v>
      </c>
      <c r="I23" s="246">
        <v>14</v>
      </c>
      <c r="J23" s="244">
        <v>40</v>
      </c>
      <c r="K23" s="244">
        <v>45</v>
      </c>
      <c r="L23" s="244">
        <v>8</v>
      </c>
      <c r="M23" s="244">
        <v>5</v>
      </c>
      <c r="N23" s="244">
        <v>0</v>
      </c>
      <c r="O23" s="244">
        <v>3</v>
      </c>
      <c r="P23" s="244">
        <v>1</v>
      </c>
      <c r="Q23" s="229">
        <f t="shared" si="1"/>
        <v>2.8571428571428572</v>
      </c>
    </row>
    <row r="24" spans="1:17" ht="16" thickTop="1" x14ac:dyDescent="0.25">
      <c r="A24" t="s">
        <v>529</v>
      </c>
      <c r="B24" s="244">
        <v>12</v>
      </c>
      <c r="C24" s="249" t="s">
        <v>181</v>
      </c>
      <c r="D24" s="326" t="s">
        <v>532</v>
      </c>
      <c r="E24" s="244" t="s">
        <v>281</v>
      </c>
      <c r="F24" s="244">
        <v>2</v>
      </c>
      <c r="G24" s="244" t="s">
        <v>8</v>
      </c>
      <c r="H24" s="245">
        <v>1</v>
      </c>
      <c r="I24" s="246">
        <v>4</v>
      </c>
      <c r="J24" s="244">
        <v>15</v>
      </c>
      <c r="K24" s="244">
        <v>12</v>
      </c>
      <c r="L24" s="244">
        <v>9</v>
      </c>
      <c r="M24" s="244">
        <v>0</v>
      </c>
      <c r="N24" s="244">
        <v>0</v>
      </c>
      <c r="O24" s="244">
        <v>1</v>
      </c>
      <c r="P24" s="244">
        <v>0</v>
      </c>
      <c r="Q24" s="229">
        <f t="shared" si="1"/>
        <v>3.75</v>
      </c>
    </row>
  </sheetData>
  <mergeCells count="3">
    <mergeCell ref="A1:S1"/>
    <mergeCell ref="A3:S3"/>
    <mergeCell ref="B4:R4"/>
  </mergeCells>
  <hyperlinks>
    <hyperlink ref="O2:P2" location="LANCEURS!A1" display="RETOUR" xr:uid="{BE289CE3-5D4E-44A6-B1FA-1060A9BF087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46</vt:i4>
      </vt:variant>
    </vt:vector>
  </HeadingPairs>
  <TitlesOfParts>
    <vt:vector size="46" baseType="lpstr">
      <vt:lpstr>LANCEURS</vt:lpstr>
      <vt:lpstr>STATISTIQUE INDIVIDUEL</vt:lpstr>
      <vt:lpstr>L-2030</vt:lpstr>
      <vt:lpstr>L-2029</vt:lpstr>
      <vt:lpstr>L-2028</vt:lpstr>
      <vt:lpstr>L-2027</vt:lpstr>
      <vt:lpstr>L-2026</vt:lpstr>
      <vt:lpstr>L-2025</vt:lpstr>
      <vt:lpstr>L-2024</vt:lpstr>
      <vt:lpstr>L-2023</vt:lpstr>
      <vt:lpstr>L-2022</vt:lpstr>
      <vt:lpstr>L-2021</vt:lpstr>
      <vt:lpstr>L-2020</vt:lpstr>
      <vt:lpstr>L-2019</vt:lpstr>
      <vt:lpstr>L-2018</vt:lpstr>
      <vt:lpstr>L-2017</vt:lpstr>
      <vt:lpstr>L-2016</vt:lpstr>
      <vt:lpstr>L-2015</vt:lpstr>
      <vt:lpstr>L-2014</vt:lpstr>
      <vt:lpstr>L-2013</vt:lpstr>
      <vt:lpstr>L-2012</vt:lpstr>
      <vt:lpstr>L-2011</vt:lpstr>
      <vt:lpstr>L-2010</vt:lpstr>
      <vt:lpstr>L-2009</vt:lpstr>
      <vt:lpstr>L-2008</vt:lpstr>
      <vt:lpstr>L-2007</vt:lpstr>
      <vt:lpstr>L-2006</vt:lpstr>
      <vt:lpstr>L-2005</vt:lpstr>
      <vt:lpstr>L-2004</vt:lpstr>
      <vt:lpstr>L-2003</vt:lpstr>
      <vt:lpstr>L-2002</vt:lpstr>
      <vt:lpstr>L-2001</vt:lpstr>
      <vt:lpstr>L-2000</vt:lpstr>
      <vt:lpstr>L-1999</vt:lpstr>
      <vt:lpstr>L-1998</vt:lpstr>
      <vt:lpstr>L-1997</vt:lpstr>
      <vt:lpstr>L-1996</vt:lpstr>
      <vt:lpstr>L-1995</vt:lpstr>
      <vt:lpstr>L-1994</vt:lpstr>
      <vt:lpstr>L-1993</vt:lpstr>
      <vt:lpstr>L-1992</vt:lpstr>
      <vt:lpstr>L-1991</vt:lpstr>
      <vt:lpstr>L-1990</vt:lpstr>
      <vt:lpstr>L-1989</vt:lpstr>
      <vt:lpstr>L-1988</vt:lpstr>
      <vt:lpstr>L-1976-1987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Nadine</dc:creator>
  <cp:lastModifiedBy>Serge Chausse</cp:lastModifiedBy>
  <cp:lastPrinted>2025-10-27T16:28:05Z</cp:lastPrinted>
  <dcterms:created xsi:type="dcterms:W3CDTF">2005-03-08T01:54:04Z</dcterms:created>
  <dcterms:modified xsi:type="dcterms:W3CDTF">2026-02-28T18:25:39Z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-1540611505</vt:i4>
  </property>
  <property fmtid="{D5CDD505-2E9C-101B-9397-08002B2CF9AE}" pid="3" name="_EmailSubject">
    <vt:lpwstr>Stats Historique Lanceurs</vt:lpwstr>
  </property>
  <property fmtid="{D5CDD505-2E9C-101B-9397-08002B2CF9AE}" pid="4" name="_AuthorEmail">
    <vt:lpwstr>gianni.misischia@bell.ca</vt:lpwstr>
  </property>
  <property fmtid="{D5CDD505-2E9C-101B-9397-08002B2CF9AE}" pid="5" name="_AuthorEmailDisplayName">
    <vt:lpwstr>Misischia, Gianni (A539310)</vt:lpwstr>
  </property>
  <property fmtid="{D5CDD505-2E9C-101B-9397-08002B2CF9AE}" pid="6" name="_PreviousAdHocReviewCycleID">
    <vt:i4>-1540611505</vt:i4>
  </property>
  <property fmtid="{D5CDD505-2E9C-101B-9397-08002B2CF9AE}" pid="7" name="_ReviewingToolsShownOnce">
    <vt:lpwstr/>
  </property>
</Properties>
</file>